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Microsoft</author>
  </authors>
  <commentList>
    <comment ref="I4" authorId="0">
      <text>
        <r>
          <rPr>
            <sz val="9"/>
            <rFont val="宋体"/>
            <charset val="134"/>
          </rPr>
          <t>Microsoft:
每人扣100元大额救助</t>
        </r>
      </text>
    </comment>
  </commentList>
</comments>
</file>

<file path=xl/sharedStrings.xml><?xml version="1.0" encoding="utf-8"?>
<sst xmlns="http://schemas.openxmlformats.org/spreadsheetml/2006/main" count="64" uniqueCount="60">
  <si>
    <t>长春经开人资公司派遣（世纪街道扫码员）人员工资表（2022年8月）</t>
  </si>
  <si>
    <t>单位（盖章）</t>
  </si>
  <si>
    <t>序号</t>
  </si>
  <si>
    <t>姓名</t>
  </si>
  <si>
    <t>基本工资</t>
  </si>
  <si>
    <t>车补</t>
  </si>
  <si>
    <t>应发合计</t>
  </si>
  <si>
    <t>医保基数</t>
  </si>
  <si>
    <t>工伤基数</t>
  </si>
  <si>
    <t>社保基数</t>
  </si>
  <si>
    <t>实发合计</t>
  </si>
  <si>
    <t>服务费</t>
  </si>
  <si>
    <t>费用总计</t>
  </si>
  <si>
    <t>医保2%</t>
  </si>
  <si>
    <t>养老8%</t>
  </si>
  <si>
    <t>失业0.3%</t>
  </si>
  <si>
    <t>大额</t>
  </si>
  <si>
    <t>小计</t>
  </si>
  <si>
    <t>养老16%</t>
  </si>
  <si>
    <t>失业1%</t>
  </si>
  <si>
    <t>医疗7.7%</t>
  </si>
  <si>
    <t>工伤0.2%</t>
  </si>
  <si>
    <t>调工伤</t>
  </si>
  <si>
    <t>调社保</t>
  </si>
  <si>
    <t>魏莹</t>
  </si>
  <si>
    <t>施健君</t>
  </si>
  <si>
    <t>孙妍</t>
  </si>
  <si>
    <t>李国彤</t>
  </si>
  <si>
    <t>曲婷婷</t>
  </si>
  <si>
    <t>张馨月</t>
  </si>
  <si>
    <t>巩婷婷</t>
  </si>
  <si>
    <t>刘婷婷</t>
  </si>
  <si>
    <t>刘围围</t>
  </si>
  <si>
    <t>范秀娟</t>
  </si>
  <si>
    <t>巩丽丽</t>
  </si>
  <si>
    <t>王东影</t>
  </si>
  <si>
    <t>赵丽燕</t>
  </si>
  <si>
    <t>刘文青</t>
  </si>
  <si>
    <t>刘晓钰</t>
  </si>
  <si>
    <t>马琪瑶</t>
  </si>
  <si>
    <t>孙殿霞</t>
  </si>
  <si>
    <t>铁晓丽</t>
  </si>
  <si>
    <t>张婧芳</t>
  </si>
  <si>
    <t>吴秋石</t>
  </si>
  <si>
    <t>徐长双</t>
  </si>
  <si>
    <t>孙佳兴</t>
  </si>
  <si>
    <t>费云卓</t>
  </si>
  <si>
    <t>何丹</t>
  </si>
  <si>
    <t>朱红虹</t>
  </si>
  <si>
    <t xml:space="preserve">牟鼎 </t>
  </si>
  <si>
    <t>许海艳</t>
  </si>
  <si>
    <t>牟家锋</t>
  </si>
  <si>
    <t>李丽敏</t>
  </si>
  <si>
    <t xml:space="preserve">赵爽
</t>
  </si>
  <si>
    <t>合计</t>
  </si>
  <si>
    <t>——</t>
  </si>
  <si>
    <t xml:space="preserve">领导审批：                                                            </t>
  </si>
  <si>
    <t>分管主任审核：</t>
  </si>
  <si>
    <t xml:space="preserve">总经理复核：  </t>
  </si>
  <si>
    <t>制表人：薛慧敏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</si>
</sst>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name val="黑体"/>
      <charset val="134"/>
    </font>
    <font>
      <sz val="8"/>
      <name val="黑体"/>
      <charset val="134"/>
    </font>
    <font>
      <b/>
      <sz val="12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sz val="10"/>
      <name val="华文仿宋"/>
      <charset val="134"/>
    </font>
    <font>
      <b/>
      <sz val="16"/>
      <name val="黑体"/>
      <charset val="134"/>
    </font>
    <font>
      <sz val="10"/>
      <name val="黑体"/>
      <charset val="134"/>
    </font>
    <font>
      <b/>
      <sz val="8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ajor"/>
    </font>
    <font>
      <sz val="9"/>
      <color rgb="FFFF0000"/>
      <name val="宋体"/>
      <charset val="134"/>
      <scheme val="minor"/>
    </font>
    <font>
      <b/>
      <sz val="9"/>
      <name val="黑体"/>
      <charset val="134"/>
    </font>
    <font>
      <b/>
      <sz val="12"/>
      <color indexed="8"/>
      <name val="宋体"/>
      <charset val="134"/>
      <scheme val="major"/>
    </font>
    <font>
      <sz val="8"/>
      <name val="华文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20" applyFont="1" applyAlignment="1">
      <alignment horizontal="center" vertical="center" wrapText="1"/>
    </xf>
    <xf numFmtId="0" fontId="2" fillId="0" borderId="0" xfId="20" applyFont="1" applyAlignment="1">
      <alignment horizontal="center" vertical="center"/>
    </xf>
    <xf numFmtId="0" fontId="3" fillId="0" borderId="0" xfId="1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20" applyFont="1" applyAlignment="1">
      <alignment horizontal="center" vertical="center"/>
    </xf>
    <xf numFmtId="176" fontId="5" fillId="0" borderId="0" xfId="20" applyNumberFormat="1" applyFont="1" applyAlignment="1">
      <alignment horizontal="center" vertical="center"/>
    </xf>
    <xf numFmtId="0" fontId="5" fillId="0" borderId="0" xfId="20" applyFont="1" applyFill="1" applyAlignment="1">
      <alignment horizontal="center" vertical="center"/>
    </xf>
    <xf numFmtId="0" fontId="6" fillId="0" borderId="0" xfId="20" applyFont="1" applyAlignment="1">
      <alignment horizontal="center" vertical="center"/>
    </xf>
    <xf numFmtId="0" fontId="7" fillId="0" borderId="0" xfId="20" applyFont="1" applyBorder="1" applyAlignment="1">
      <alignment horizontal="center" vertical="center" shrinkToFit="1"/>
    </xf>
    <xf numFmtId="0" fontId="8" fillId="0" borderId="0" xfId="20" applyFont="1" applyBorder="1" applyAlignment="1">
      <alignment horizontal="left" vertical="center" shrinkToFit="1"/>
    </xf>
    <xf numFmtId="0" fontId="8" fillId="0" borderId="0" xfId="20" applyFont="1" applyBorder="1" applyAlignment="1">
      <alignment horizontal="center" vertical="center" shrinkToFit="1"/>
    </xf>
    <xf numFmtId="0" fontId="9" fillId="0" borderId="1" xfId="20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2" fillId="0" borderId="1" xfId="20" applyFont="1" applyBorder="1" applyAlignment="1">
      <alignment horizontal="center" vertical="center" shrinkToFit="1"/>
    </xf>
    <xf numFmtId="0" fontId="11" fillId="0" borderId="1" xfId="20" applyFont="1" applyFill="1" applyBorder="1" applyAlignment="1">
      <alignment horizontal="center" vertical="center"/>
    </xf>
    <xf numFmtId="176" fontId="2" fillId="0" borderId="1" xfId="2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20" applyFont="1" applyBorder="1" applyAlignment="1">
      <alignment horizontal="center" vertical="center" wrapText="1" shrinkToFit="1"/>
    </xf>
    <xf numFmtId="0" fontId="9" fillId="0" borderId="3" xfId="20" applyFont="1" applyFill="1" applyBorder="1" applyAlignment="1">
      <alignment horizontal="center" vertical="center" wrapText="1" shrinkToFit="1"/>
    </xf>
    <xf numFmtId="176" fontId="7" fillId="0" borderId="0" xfId="20" applyNumberFormat="1" applyFont="1" applyBorder="1" applyAlignment="1">
      <alignment horizontal="center" vertical="center" shrinkToFit="1"/>
    </xf>
    <xf numFmtId="176" fontId="8" fillId="0" borderId="0" xfId="20" applyNumberFormat="1" applyFont="1" applyBorder="1" applyAlignment="1">
      <alignment horizontal="center" vertical="center" shrinkToFit="1"/>
    </xf>
    <xf numFmtId="0" fontId="8" fillId="0" borderId="0" xfId="20" applyFont="1" applyFill="1" applyBorder="1" applyAlignment="1">
      <alignment horizontal="center" vertical="center" shrinkToFit="1"/>
    </xf>
    <xf numFmtId="176" fontId="9" fillId="0" borderId="1" xfId="20" applyNumberFormat="1" applyFont="1" applyBorder="1" applyAlignment="1">
      <alignment horizontal="center" vertical="center" wrapText="1" shrinkToFit="1"/>
    </xf>
    <xf numFmtId="0" fontId="9" fillId="0" borderId="1" xfId="20" applyFont="1" applyFill="1" applyBorder="1" applyAlignment="1">
      <alignment horizontal="center" vertical="center" wrapText="1" shrinkToFit="1"/>
    </xf>
    <xf numFmtId="176" fontId="14" fillId="0" borderId="1" xfId="2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1" xfId="20" applyNumberFormat="1" applyFont="1" applyBorder="1" applyAlignment="1">
      <alignment horizontal="center" vertical="center" shrinkToFit="1"/>
    </xf>
    <xf numFmtId="0" fontId="2" fillId="0" borderId="1" xfId="20" applyNumberFormat="1" applyFont="1" applyBorder="1" applyAlignment="1">
      <alignment horizontal="center" vertical="center"/>
    </xf>
    <xf numFmtId="0" fontId="2" fillId="0" borderId="1" xfId="20" applyNumberFormat="1" applyFont="1" applyBorder="1" applyAlignment="1">
      <alignment horizontal="center" vertical="center" shrinkToFit="1"/>
    </xf>
    <xf numFmtId="0" fontId="15" fillId="0" borderId="0" xfId="51" applyNumberFormat="1" applyFont="1" applyFill="1" applyBorder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16" fillId="0" borderId="0" xfId="2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韩总工资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人力资源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E51"/>
  <sheetViews>
    <sheetView tabSelected="1" topLeftCell="A3" workbookViewId="0">
      <selection activeCell="R35" sqref="R35"/>
    </sheetView>
  </sheetViews>
  <sheetFormatPr defaultColWidth="9" defaultRowHeight="12"/>
  <cols>
    <col min="1" max="1" width="3.90833333333333" style="6" customWidth="1"/>
    <col min="2" max="2" width="6" style="6" customWidth="1"/>
    <col min="3" max="3" width="8.125" style="6" customWidth="1"/>
    <col min="4" max="4" width="6.375" style="6" customWidth="1"/>
    <col min="5" max="5" width="9.125" style="6" customWidth="1"/>
    <col min="6" max="8" width="9.45833333333333" style="6" customWidth="1"/>
    <col min="9" max="9" width="6.725" style="7" customWidth="1"/>
    <col min="10" max="10" width="7.63333333333333" style="7" customWidth="1"/>
    <col min="11" max="11" width="8.125" style="7" customWidth="1"/>
    <col min="12" max="12" width="6.275" style="7" customWidth="1"/>
    <col min="13" max="13" width="10" style="7" customWidth="1"/>
    <col min="14" max="14" width="8.25" style="8" customWidth="1"/>
    <col min="15" max="18" width="8.25" style="6" customWidth="1"/>
    <col min="19" max="19" width="8.75" style="6" hidden="1" customWidth="1"/>
    <col min="20" max="20" width="6.5" style="6" hidden="1" customWidth="1"/>
    <col min="21" max="21" width="7.90833333333333" style="6" customWidth="1"/>
    <col min="22" max="22" width="5.90833333333333" style="6" customWidth="1"/>
    <col min="23" max="23" width="9.5" style="6" customWidth="1"/>
    <col min="24" max="24" width="8.36666666666667" style="9" hidden="1" customWidth="1"/>
    <col min="25" max="25" width="11.3666666666667" style="9" hidden="1" customWidth="1"/>
    <col min="26" max="83" width="9" style="9" customWidth="1"/>
    <col min="84" max="16384" width="9" style="6"/>
  </cols>
  <sheetData>
    <row r="1" s="1" customFormat="1" ht="31" customHeight="1" spans="1:83">
      <c r="A1" s="10" t="s">
        <v>0</v>
      </c>
      <c r="B1" s="10"/>
      <c r="C1" s="10"/>
      <c r="D1" s="10"/>
      <c r="E1" s="10"/>
      <c r="F1" s="10"/>
      <c r="G1" s="10"/>
      <c r="H1" s="10"/>
      <c r="I1" s="22"/>
      <c r="J1" s="22"/>
      <c r="K1" s="22"/>
      <c r="L1" s="22"/>
      <c r="M1" s="22"/>
      <c r="N1" s="10"/>
      <c r="O1" s="10"/>
      <c r="P1" s="10"/>
      <c r="Q1" s="10"/>
      <c r="R1" s="10"/>
      <c r="S1" s="10"/>
      <c r="T1" s="10"/>
      <c r="U1" s="10"/>
      <c r="V1" s="10"/>
      <c r="W1" s="10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</row>
    <row r="2" s="1" customFormat="1" ht="17" customHeight="1" spans="1:83">
      <c r="A2" s="11" t="s">
        <v>1</v>
      </c>
      <c r="B2" s="11"/>
      <c r="C2" s="11"/>
      <c r="D2" s="11"/>
      <c r="E2" s="11"/>
      <c r="F2" s="12"/>
      <c r="G2" s="12"/>
      <c r="H2" s="12"/>
      <c r="I2" s="23"/>
      <c r="J2" s="23"/>
      <c r="K2" s="23"/>
      <c r="L2" s="23"/>
      <c r="M2" s="23"/>
      <c r="N2" s="24"/>
      <c r="O2" s="12"/>
      <c r="P2" s="12"/>
      <c r="Q2" s="12"/>
      <c r="R2" s="12"/>
      <c r="S2" s="12"/>
      <c r="T2" s="12"/>
      <c r="U2" s="12"/>
      <c r="V2" s="12"/>
      <c r="W2" s="12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</row>
    <row r="3" s="2" customFormat="1" ht="18" customHeight="1" spans="1:2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5"/>
      <c r="J3" s="25"/>
      <c r="K3" s="25"/>
      <c r="L3" s="25"/>
      <c r="M3" s="25"/>
      <c r="N3" s="26" t="s">
        <v>10</v>
      </c>
      <c r="O3" s="13"/>
      <c r="P3" s="13"/>
      <c r="Q3" s="13"/>
      <c r="R3" s="13"/>
      <c r="S3" s="13"/>
      <c r="T3" s="13"/>
      <c r="U3" s="13"/>
      <c r="V3" s="13" t="s">
        <v>11</v>
      </c>
      <c r="W3" s="13" t="s">
        <v>12</v>
      </c>
    </row>
    <row r="4" s="2" customFormat="1" ht="18" customHeight="1" spans="1:23">
      <c r="A4" s="13"/>
      <c r="B4" s="13"/>
      <c r="C4" s="13"/>
      <c r="D4" s="13"/>
      <c r="E4" s="13"/>
      <c r="F4" s="13"/>
      <c r="G4" s="13"/>
      <c r="H4" s="13"/>
      <c r="I4" s="25" t="s">
        <v>13</v>
      </c>
      <c r="J4" s="25" t="s">
        <v>14</v>
      </c>
      <c r="K4" s="25" t="s">
        <v>15</v>
      </c>
      <c r="L4" s="27" t="s">
        <v>16</v>
      </c>
      <c r="M4" s="25" t="s">
        <v>17</v>
      </c>
      <c r="N4" s="26"/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17</v>
      </c>
      <c r="V4" s="13"/>
      <c r="W4" s="13"/>
    </row>
    <row r="5" s="3" customFormat="1" ht="18" customHeight="1" spans="1:25">
      <c r="A5" s="13">
        <v>1</v>
      </c>
      <c r="B5" s="14" t="s">
        <v>24</v>
      </c>
      <c r="C5" s="15">
        <v>1880</v>
      </c>
      <c r="D5" s="16">
        <v>40</v>
      </c>
      <c r="E5" s="17">
        <f t="shared" ref="E5:E40" si="0">C5+D5</f>
        <v>1920</v>
      </c>
      <c r="F5" s="18">
        <v>3602.85</v>
      </c>
      <c r="G5" s="18">
        <v>3602.85</v>
      </c>
      <c r="H5" s="18">
        <v>3703.2</v>
      </c>
      <c r="I5" s="28">
        <f t="shared" ref="I5:I40" si="1">ROUND(F5*0.02,2)</f>
        <v>72.06</v>
      </c>
      <c r="J5" s="28">
        <f t="shared" ref="J5:J40" si="2">ROUND(H5*0.08,2)</f>
        <v>296.26</v>
      </c>
      <c r="K5" s="28">
        <f t="shared" ref="K5:K40" si="3">ROUND(H5*0.003,2)</f>
        <v>11.11</v>
      </c>
      <c r="L5" s="16"/>
      <c r="M5" s="29">
        <f t="shared" ref="M5:M40" si="4">I5+J5+K5+L5</f>
        <v>379.43</v>
      </c>
      <c r="N5" s="30">
        <f t="shared" ref="N5:N40" si="5">E5-M5</f>
        <v>1540.57</v>
      </c>
      <c r="O5" s="31">
        <f t="shared" ref="O5:O40" si="6">ROUND(H5*0.16,2)</f>
        <v>592.51</v>
      </c>
      <c r="P5" s="31">
        <f t="shared" ref="P5:P40" si="7">ROUND(H5*0.007,2)</f>
        <v>25.92</v>
      </c>
      <c r="Q5" s="31">
        <f t="shared" ref="Q5:Q40" si="8">ROUND(F5*0.077,2)</f>
        <v>277.42</v>
      </c>
      <c r="R5" s="31">
        <f t="shared" ref="R5:R40" si="9">ROUND(G5*0.002,2)</f>
        <v>7.21</v>
      </c>
      <c r="S5" s="31"/>
      <c r="T5" s="16"/>
      <c r="U5" s="31">
        <f t="shared" ref="U5:U40" si="10">O5+P5+Q5+R5+S5+T5</f>
        <v>903.06</v>
      </c>
      <c r="V5" s="31">
        <v>80</v>
      </c>
      <c r="W5" s="29">
        <f t="shared" ref="W5:W40" si="11">E5+U5+V5</f>
        <v>2903.06</v>
      </c>
      <c r="X5" s="3">
        <f t="shared" ref="X5:X40" si="12">ROUND(F5*0.0048,2)</f>
        <v>17.29</v>
      </c>
      <c r="Y5" s="3">
        <f t="shared" ref="Y5:Y40" si="13">ROUND(F5*0.0024,2)</f>
        <v>8.65</v>
      </c>
    </row>
    <row r="6" s="3" customFormat="1" ht="18" customHeight="1" spans="1:83">
      <c r="A6" s="13">
        <v>2</v>
      </c>
      <c r="B6" s="14" t="s">
        <v>25</v>
      </c>
      <c r="C6" s="15">
        <v>1880</v>
      </c>
      <c r="D6" s="16">
        <v>40</v>
      </c>
      <c r="E6" s="17">
        <f t="shared" si="0"/>
        <v>1920</v>
      </c>
      <c r="F6" s="18">
        <v>3602.85</v>
      </c>
      <c r="G6" s="18">
        <v>3602.85</v>
      </c>
      <c r="H6" s="18">
        <v>3703.2</v>
      </c>
      <c r="I6" s="28">
        <f t="shared" si="1"/>
        <v>72.06</v>
      </c>
      <c r="J6" s="28">
        <f t="shared" si="2"/>
        <v>296.26</v>
      </c>
      <c r="K6" s="28">
        <f t="shared" si="3"/>
        <v>11.11</v>
      </c>
      <c r="L6" s="16">
        <v>100</v>
      </c>
      <c r="M6" s="29">
        <f t="shared" si="4"/>
        <v>479.43</v>
      </c>
      <c r="N6" s="30">
        <f t="shared" si="5"/>
        <v>1440.57</v>
      </c>
      <c r="O6" s="31">
        <f t="shared" si="6"/>
        <v>592.51</v>
      </c>
      <c r="P6" s="31">
        <f t="shared" si="7"/>
        <v>25.92</v>
      </c>
      <c r="Q6" s="31">
        <f t="shared" si="8"/>
        <v>277.42</v>
      </c>
      <c r="R6" s="31">
        <f t="shared" si="9"/>
        <v>7.21</v>
      </c>
      <c r="S6" s="31"/>
      <c r="T6" s="16"/>
      <c r="U6" s="31">
        <f t="shared" si="10"/>
        <v>903.06</v>
      </c>
      <c r="V6" s="31">
        <v>80</v>
      </c>
      <c r="W6" s="29">
        <f t="shared" si="11"/>
        <v>2903.06</v>
      </c>
      <c r="X6" s="3">
        <f t="shared" si="12"/>
        <v>17.29</v>
      </c>
      <c r="Y6" s="3">
        <f t="shared" si="13"/>
        <v>8.65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</row>
    <row r="7" s="3" customFormat="1" ht="18" customHeight="1" spans="1:83">
      <c r="A7" s="13">
        <v>3</v>
      </c>
      <c r="B7" s="14" t="s">
        <v>26</v>
      </c>
      <c r="C7" s="15">
        <v>1880</v>
      </c>
      <c r="D7" s="16">
        <v>40</v>
      </c>
      <c r="E7" s="17">
        <f t="shared" si="0"/>
        <v>1920</v>
      </c>
      <c r="F7" s="18">
        <v>3602.85</v>
      </c>
      <c r="G7" s="18">
        <v>3602.85</v>
      </c>
      <c r="H7" s="18">
        <v>3703.2</v>
      </c>
      <c r="I7" s="28">
        <f t="shared" si="1"/>
        <v>72.06</v>
      </c>
      <c r="J7" s="28">
        <f t="shared" si="2"/>
        <v>296.26</v>
      </c>
      <c r="K7" s="28">
        <f t="shared" si="3"/>
        <v>11.11</v>
      </c>
      <c r="L7" s="16">
        <v>100</v>
      </c>
      <c r="M7" s="29">
        <f t="shared" si="4"/>
        <v>479.43</v>
      </c>
      <c r="N7" s="30">
        <f t="shared" si="5"/>
        <v>1440.57</v>
      </c>
      <c r="O7" s="31">
        <f t="shared" si="6"/>
        <v>592.51</v>
      </c>
      <c r="P7" s="31">
        <f t="shared" si="7"/>
        <v>25.92</v>
      </c>
      <c r="Q7" s="31">
        <f t="shared" si="8"/>
        <v>277.42</v>
      </c>
      <c r="R7" s="31">
        <f t="shared" si="9"/>
        <v>7.21</v>
      </c>
      <c r="S7" s="31"/>
      <c r="T7" s="16"/>
      <c r="U7" s="31">
        <f t="shared" si="10"/>
        <v>903.06</v>
      </c>
      <c r="V7" s="31">
        <v>80</v>
      </c>
      <c r="W7" s="29">
        <f t="shared" si="11"/>
        <v>2903.06</v>
      </c>
      <c r="X7" s="3">
        <f t="shared" si="12"/>
        <v>17.29</v>
      </c>
      <c r="Y7" s="3">
        <f t="shared" si="13"/>
        <v>8.65</v>
      </c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</row>
    <row r="8" s="3" customFormat="1" ht="18" customHeight="1" spans="1:25">
      <c r="A8" s="13">
        <v>4</v>
      </c>
      <c r="B8" s="14" t="s">
        <v>27</v>
      </c>
      <c r="C8" s="15">
        <v>1880</v>
      </c>
      <c r="D8" s="16">
        <v>40</v>
      </c>
      <c r="E8" s="17">
        <f t="shared" si="0"/>
        <v>1920</v>
      </c>
      <c r="F8" s="18">
        <v>3602.85</v>
      </c>
      <c r="G8" s="18">
        <v>3602.85</v>
      </c>
      <c r="H8" s="18">
        <v>3703.2</v>
      </c>
      <c r="I8" s="28">
        <f t="shared" si="1"/>
        <v>72.06</v>
      </c>
      <c r="J8" s="28">
        <f t="shared" si="2"/>
        <v>296.26</v>
      </c>
      <c r="K8" s="28">
        <f t="shared" si="3"/>
        <v>11.11</v>
      </c>
      <c r="L8" s="16">
        <v>100</v>
      </c>
      <c r="M8" s="29">
        <f t="shared" si="4"/>
        <v>479.43</v>
      </c>
      <c r="N8" s="30">
        <f t="shared" si="5"/>
        <v>1440.57</v>
      </c>
      <c r="O8" s="31">
        <f t="shared" si="6"/>
        <v>592.51</v>
      </c>
      <c r="P8" s="31">
        <f t="shared" si="7"/>
        <v>25.92</v>
      </c>
      <c r="Q8" s="31">
        <f t="shared" si="8"/>
        <v>277.42</v>
      </c>
      <c r="R8" s="31">
        <f t="shared" si="9"/>
        <v>7.21</v>
      </c>
      <c r="S8" s="31"/>
      <c r="T8" s="16"/>
      <c r="U8" s="31">
        <f t="shared" si="10"/>
        <v>903.06</v>
      </c>
      <c r="V8" s="31">
        <v>80</v>
      </c>
      <c r="W8" s="29">
        <f t="shared" si="11"/>
        <v>2903.06</v>
      </c>
      <c r="X8" s="3">
        <f t="shared" si="12"/>
        <v>17.29</v>
      </c>
      <c r="Y8" s="3">
        <f t="shared" si="13"/>
        <v>8.65</v>
      </c>
    </row>
    <row r="9" s="3" customFormat="1" ht="18" customHeight="1" spans="1:83">
      <c r="A9" s="13">
        <v>5</v>
      </c>
      <c r="B9" s="14" t="s">
        <v>28</v>
      </c>
      <c r="C9" s="15">
        <v>1880</v>
      </c>
      <c r="D9" s="16">
        <v>40</v>
      </c>
      <c r="E9" s="17">
        <f t="shared" si="0"/>
        <v>1920</v>
      </c>
      <c r="F9" s="18">
        <v>3602.85</v>
      </c>
      <c r="G9" s="18">
        <v>3602.85</v>
      </c>
      <c r="H9" s="18">
        <v>3703.2</v>
      </c>
      <c r="I9" s="28">
        <f t="shared" si="1"/>
        <v>72.06</v>
      </c>
      <c r="J9" s="28">
        <f t="shared" si="2"/>
        <v>296.26</v>
      </c>
      <c r="K9" s="28">
        <f t="shared" si="3"/>
        <v>11.11</v>
      </c>
      <c r="L9" s="16">
        <v>100</v>
      </c>
      <c r="M9" s="29">
        <f t="shared" si="4"/>
        <v>479.43</v>
      </c>
      <c r="N9" s="30">
        <f t="shared" si="5"/>
        <v>1440.57</v>
      </c>
      <c r="O9" s="31">
        <f t="shared" si="6"/>
        <v>592.51</v>
      </c>
      <c r="P9" s="31">
        <f t="shared" si="7"/>
        <v>25.92</v>
      </c>
      <c r="Q9" s="31">
        <f t="shared" si="8"/>
        <v>277.42</v>
      </c>
      <c r="R9" s="31">
        <f t="shared" si="9"/>
        <v>7.21</v>
      </c>
      <c r="S9" s="31"/>
      <c r="T9" s="16"/>
      <c r="U9" s="31">
        <f t="shared" si="10"/>
        <v>903.06</v>
      </c>
      <c r="V9" s="31">
        <v>80</v>
      </c>
      <c r="W9" s="29">
        <f t="shared" si="11"/>
        <v>2903.06</v>
      </c>
      <c r="X9" s="3">
        <f t="shared" si="12"/>
        <v>17.29</v>
      </c>
      <c r="Y9" s="3">
        <f t="shared" si="13"/>
        <v>8.65</v>
      </c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</row>
    <row r="10" s="3" customFormat="1" ht="18" customHeight="1" spans="1:83">
      <c r="A10" s="13">
        <v>6</v>
      </c>
      <c r="B10" s="14" t="s">
        <v>29</v>
      </c>
      <c r="C10" s="15">
        <v>1880</v>
      </c>
      <c r="D10" s="16">
        <v>40</v>
      </c>
      <c r="E10" s="17">
        <f t="shared" si="0"/>
        <v>1920</v>
      </c>
      <c r="F10" s="18">
        <v>3602.85</v>
      </c>
      <c r="G10" s="18">
        <v>3602.85</v>
      </c>
      <c r="H10" s="18">
        <v>3703.2</v>
      </c>
      <c r="I10" s="28">
        <f t="shared" si="1"/>
        <v>72.06</v>
      </c>
      <c r="J10" s="28">
        <f t="shared" si="2"/>
        <v>296.26</v>
      </c>
      <c r="K10" s="28">
        <f t="shared" si="3"/>
        <v>11.11</v>
      </c>
      <c r="L10" s="16"/>
      <c r="M10" s="29">
        <f t="shared" si="4"/>
        <v>379.43</v>
      </c>
      <c r="N10" s="30">
        <f t="shared" si="5"/>
        <v>1540.57</v>
      </c>
      <c r="O10" s="31">
        <f t="shared" si="6"/>
        <v>592.51</v>
      </c>
      <c r="P10" s="31">
        <f t="shared" si="7"/>
        <v>25.92</v>
      </c>
      <c r="Q10" s="31">
        <f t="shared" si="8"/>
        <v>277.42</v>
      </c>
      <c r="R10" s="31">
        <f t="shared" si="9"/>
        <v>7.21</v>
      </c>
      <c r="S10" s="31"/>
      <c r="T10" s="16"/>
      <c r="U10" s="31">
        <f t="shared" si="10"/>
        <v>903.06</v>
      </c>
      <c r="V10" s="31">
        <v>80</v>
      </c>
      <c r="W10" s="29">
        <f t="shared" si="11"/>
        <v>2903.06</v>
      </c>
      <c r="X10" s="3">
        <f t="shared" si="12"/>
        <v>17.29</v>
      </c>
      <c r="Y10" s="3">
        <f t="shared" si="13"/>
        <v>8.65</v>
      </c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</row>
    <row r="11" s="3" customFormat="1" ht="18" customHeight="1" spans="1:25">
      <c r="A11" s="13">
        <v>7</v>
      </c>
      <c r="B11" s="14" t="s">
        <v>30</v>
      </c>
      <c r="C11" s="15">
        <v>1880</v>
      </c>
      <c r="D11" s="16">
        <v>40</v>
      </c>
      <c r="E11" s="17">
        <f t="shared" si="0"/>
        <v>1920</v>
      </c>
      <c r="F11" s="18">
        <v>3602.85</v>
      </c>
      <c r="G11" s="18">
        <v>3602.85</v>
      </c>
      <c r="H11" s="18">
        <v>3703.2</v>
      </c>
      <c r="I11" s="28">
        <f t="shared" si="1"/>
        <v>72.06</v>
      </c>
      <c r="J11" s="28">
        <f t="shared" si="2"/>
        <v>296.26</v>
      </c>
      <c r="K11" s="28">
        <f t="shared" si="3"/>
        <v>11.11</v>
      </c>
      <c r="L11" s="16">
        <v>100</v>
      </c>
      <c r="M11" s="29">
        <f t="shared" si="4"/>
        <v>479.43</v>
      </c>
      <c r="N11" s="30">
        <f t="shared" si="5"/>
        <v>1440.57</v>
      </c>
      <c r="O11" s="31">
        <f t="shared" si="6"/>
        <v>592.51</v>
      </c>
      <c r="P11" s="31">
        <f t="shared" si="7"/>
        <v>25.92</v>
      </c>
      <c r="Q11" s="31">
        <f t="shared" si="8"/>
        <v>277.42</v>
      </c>
      <c r="R11" s="31">
        <f t="shared" si="9"/>
        <v>7.21</v>
      </c>
      <c r="S11" s="31"/>
      <c r="T11" s="16"/>
      <c r="U11" s="31">
        <f t="shared" si="10"/>
        <v>903.06</v>
      </c>
      <c r="V11" s="31">
        <v>80</v>
      </c>
      <c r="W11" s="29">
        <f t="shared" si="11"/>
        <v>2903.06</v>
      </c>
      <c r="X11" s="3">
        <f t="shared" si="12"/>
        <v>17.29</v>
      </c>
      <c r="Y11" s="3">
        <f t="shared" si="13"/>
        <v>8.65</v>
      </c>
    </row>
    <row r="12" s="3" customFormat="1" ht="18" customHeight="1" spans="1:83">
      <c r="A12" s="13">
        <v>8</v>
      </c>
      <c r="B12" s="14" t="s">
        <v>31</v>
      </c>
      <c r="C12" s="15">
        <v>1880</v>
      </c>
      <c r="D12" s="16">
        <v>40</v>
      </c>
      <c r="E12" s="17">
        <f t="shared" si="0"/>
        <v>1920</v>
      </c>
      <c r="F12" s="18">
        <v>3602.85</v>
      </c>
      <c r="G12" s="18">
        <v>3602.85</v>
      </c>
      <c r="H12" s="18">
        <v>3703.2</v>
      </c>
      <c r="I12" s="28">
        <f t="shared" si="1"/>
        <v>72.06</v>
      </c>
      <c r="J12" s="28">
        <f t="shared" si="2"/>
        <v>296.26</v>
      </c>
      <c r="K12" s="28">
        <f t="shared" si="3"/>
        <v>11.11</v>
      </c>
      <c r="L12" s="16"/>
      <c r="M12" s="29">
        <f t="shared" si="4"/>
        <v>379.43</v>
      </c>
      <c r="N12" s="30">
        <f t="shared" si="5"/>
        <v>1540.57</v>
      </c>
      <c r="O12" s="31">
        <f t="shared" si="6"/>
        <v>592.51</v>
      </c>
      <c r="P12" s="31">
        <f t="shared" si="7"/>
        <v>25.92</v>
      </c>
      <c r="Q12" s="31">
        <f t="shared" si="8"/>
        <v>277.42</v>
      </c>
      <c r="R12" s="31">
        <f t="shared" si="9"/>
        <v>7.21</v>
      </c>
      <c r="S12" s="31"/>
      <c r="T12" s="16"/>
      <c r="U12" s="31">
        <f t="shared" si="10"/>
        <v>903.06</v>
      </c>
      <c r="V12" s="31">
        <v>80</v>
      </c>
      <c r="W12" s="29">
        <f t="shared" si="11"/>
        <v>2903.06</v>
      </c>
      <c r="X12" s="3">
        <f t="shared" si="12"/>
        <v>17.29</v>
      </c>
      <c r="Y12" s="3">
        <f t="shared" si="13"/>
        <v>8.65</v>
      </c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</row>
    <row r="13" s="3" customFormat="1" ht="18" customHeight="1" spans="1:83">
      <c r="A13" s="13">
        <v>9</v>
      </c>
      <c r="B13" s="19" t="s">
        <v>32</v>
      </c>
      <c r="C13" s="15">
        <v>1880</v>
      </c>
      <c r="D13" s="16">
        <v>40</v>
      </c>
      <c r="E13" s="17">
        <f t="shared" si="0"/>
        <v>1920</v>
      </c>
      <c r="F13" s="18">
        <v>3602.85</v>
      </c>
      <c r="G13" s="18">
        <v>3602.85</v>
      </c>
      <c r="H13" s="18">
        <v>3703.2</v>
      </c>
      <c r="I13" s="28"/>
      <c r="J13" s="28">
        <f t="shared" si="2"/>
        <v>296.26</v>
      </c>
      <c r="K13" s="28">
        <f t="shared" si="3"/>
        <v>11.11</v>
      </c>
      <c r="L13" s="16"/>
      <c r="M13" s="29">
        <f t="shared" si="4"/>
        <v>307.37</v>
      </c>
      <c r="N13" s="30">
        <f t="shared" si="5"/>
        <v>1612.63</v>
      </c>
      <c r="O13" s="31">
        <f t="shared" si="6"/>
        <v>592.51</v>
      </c>
      <c r="P13" s="31">
        <f t="shared" si="7"/>
        <v>25.92</v>
      </c>
      <c r="Q13" s="31"/>
      <c r="R13" s="31">
        <f t="shared" si="9"/>
        <v>7.21</v>
      </c>
      <c r="S13" s="31"/>
      <c r="T13" s="16"/>
      <c r="U13" s="31">
        <f t="shared" si="10"/>
        <v>625.64</v>
      </c>
      <c r="V13" s="31">
        <v>80</v>
      </c>
      <c r="W13" s="29">
        <f t="shared" si="11"/>
        <v>2625.64</v>
      </c>
      <c r="X13" s="3">
        <f t="shared" si="12"/>
        <v>17.29</v>
      </c>
      <c r="Y13" s="3">
        <f t="shared" si="13"/>
        <v>8.65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</row>
    <row r="14" s="3" customFormat="1" ht="18" customHeight="1" spans="1:25">
      <c r="A14" s="13">
        <v>10</v>
      </c>
      <c r="B14" s="14" t="s">
        <v>33</v>
      </c>
      <c r="C14" s="15">
        <v>1880</v>
      </c>
      <c r="D14" s="16">
        <v>40</v>
      </c>
      <c r="E14" s="17">
        <f t="shared" si="0"/>
        <v>1920</v>
      </c>
      <c r="F14" s="18">
        <v>3602.85</v>
      </c>
      <c r="G14" s="18">
        <v>3602.85</v>
      </c>
      <c r="H14" s="18">
        <v>3703.2</v>
      </c>
      <c r="I14" s="28">
        <f t="shared" si="1"/>
        <v>72.06</v>
      </c>
      <c r="J14" s="28">
        <f t="shared" si="2"/>
        <v>296.26</v>
      </c>
      <c r="K14" s="28">
        <f t="shared" si="3"/>
        <v>11.11</v>
      </c>
      <c r="L14" s="16"/>
      <c r="M14" s="29">
        <f t="shared" si="4"/>
        <v>379.43</v>
      </c>
      <c r="N14" s="30">
        <f t="shared" si="5"/>
        <v>1540.57</v>
      </c>
      <c r="O14" s="31">
        <f t="shared" si="6"/>
        <v>592.51</v>
      </c>
      <c r="P14" s="31">
        <f t="shared" si="7"/>
        <v>25.92</v>
      </c>
      <c r="Q14" s="31">
        <f t="shared" si="8"/>
        <v>277.42</v>
      </c>
      <c r="R14" s="31">
        <f t="shared" si="9"/>
        <v>7.21</v>
      </c>
      <c r="S14" s="31"/>
      <c r="T14" s="16"/>
      <c r="U14" s="31">
        <f t="shared" si="10"/>
        <v>903.06</v>
      </c>
      <c r="V14" s="31">
        <v>80</v>
      </c>
      <c r="W14" s="29">
        <f t="shared" si="11"/>
        <v>2903.06</v>
      </c>
      <c r="X14" s="3">
        <f t="shared" si="12"/>
        <v>17.29</v>
      </c>
      <c r="Y14" s="3">
        <f t="shared" si="13"/>
        <v>8.65</v>
      </c>
    </row>
    <row r="15" s="3" customFormat="1" ht="18" customHeight="1" spans="1:83">
      <c r="A15" s="13">
        <v>11</v>
      </c>
      <c r="B15" s="14" t="s">
        <v>34</v>
      </c>
      <c r="C15" s="15">
        <v>1880</v>
      </c>
      <c r="D15" s="16">
        <v>40</v>
      </c>
      <c r="E15" s="17">
        <f t="shared" si="0"/>
        <v>1920</v>
      </c>
      <c r="F15" s="18">
        <v>3602.85</v>
      </c>
      <c r="G15" s="18">
        <v>3602.85</v>
      </c>
      <c r="H15" s="18">
        <v>3703.2</v>
      </c>
      <c r="I15" s="28">
        <f t="shared" si="1"/>
        <v>72.06</v>
      </c>
      <c r="J15" s="28">
        <f t="shared" si="2"/>
        <v>296.26</v>
      </c>
      <c r="K15" s="28">
        <f t="shared" si="3"/>
        <v>11.11</v>
      </c>
      <c r="L15" s="16">
        <v>100</v>
      </c>
      <c r="M15" s="29">
        <f t="shared" si="4"/>
        <v>479.43</v>
      </c>
      <c r="N15" s="30">
        <f t="shared" si="5"/>
        <v>1440.57</v>
      </c>
      <c r="O15" s="31">
        <f t="shared" si="6"/>
        <v>592.51</v>
      </c>
      <c r="P15" s="31">
        <f t="shared" si="7"/>
        <v>25.92</v>
      </c>
      <c r="Q15" s="31">
        <f t="shared" si="8"/>
        <v>277.42</v>
      </c>
      <c r="R15" s="31">
        <f t="shared" si="9"/>
        <v>7.21</v>
      </c>
      <c r="S15" s="31"/>
      <c r="T15" s="16"/>
      <c r="U15" s="31">
        <f t="shared" si="10"/>
        <v>903.06</v>
      </c>
      <c r="V15" s="31">
        <v>80</v>
      </c>
      <c r="W15" s="29">
        <f t="shared" si="11"/>
        <v>2903.06</v>
      </c>
      <c r="X15" s="3">
        <f t="shared" si="12"/>
        <v>17.29</v>
      </c>
      <c r="Y15" s="3">
        <f t="shared" si="13"/>
        <v>8.65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</row>
    <row r="16" s="3" customFormat="1" ht="18" customHeight="1" spans="1:83">
      <c r="A16" s="13">
        <v>12</v>
      </c>
      <c r="B16" s="14" t="s">
        <v>35</v>
      </c>
      <c r="C16" s="15">
        <v>1880</v>
      </c>
      <c r="D16" s="16">
        <v>40</v>
      </c>
      <c r="E16" s="17">
        <f t="shared" si="0"/>
        <v>1920</v>
      </c>
      <c r="F16" s="18">
        <v>3602.85</v>
      </c>
      <c r="G16" s="18">
        <v>3602.85</v>
      </c>
      <c r="H16" s="18">
        <v>3703.2</v>
      </c>
      <c r="I16" s="28">
        <f t="shared" si="1"/>
        <v>72.06</v>
      </c>
      <c r="J16" s="28">
        <f t="shared" si="2"/>
        <v>296.26</v>
      </c>
      <c r="K16" s="28">
        <f t="shared" si="3"/>
        <v>11.11</v>
      </c>
      <c r="L16" s="16">
        <v>100</v>
      </c>
      <c r="M16" s="29">
        <f t="shared" si="4"/>
        <v>479.43</v>
      </c>
      <c r="N16" s="30">
        <f t="shared" si="5"/>
        <v>1440.57</v>
      </c>
      <c r="O16" s="31">
        <f t="shared" si="6"/>
        <v>592.51</v>
      </c>
      <c r="P16" s="31">
        <f t="shared" si="7"/>
        <v>25.92</v>
      </c>
      <c r="Q16" s="31">
        <f t="shared" si="8"/>
        <v>277.42</v>
      </c>
      <c r="R16" s="31">
        <f t="shared" si="9"/>
        <v>7.21</v>
      </c>
      <c r="S16" s="31"/>
      <c r="T16" s="16"/>
      <c r="U16" s="31">
        <f t="shared" si="10"/>
        <v>903.06</v>
      </c>
      <c r="V16" s="31">
        <v>80</v>
      </c>
      <c r="W16" s="29">
        <f t="shared" si="11"/>
        <v>2903.06</v>
      </c>
      <c r="X16" s="3">
        <f t="shared" si="12"/>
        <v>17.29</v>
      </c>
      <c r="Y16" s="3">
        <f t="shared" si="13"/>
        <v>8.65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</row>
    <row r="17" s="3" customFormat="1" ht="18" customHeight="1" spans="1:25">
      <c r="A17" s="13">
        <v>13</v>
      </c>
      <c r="B17" s="14" t="s">
        <v>36</v>
      </c>
      <c r="C17" s="15">
        <v>1880</v>
      </c>
      <c r="D17" s="16">
        <v>40</v>
      </c>
      <c r="E17" s="17">
        <f t="shared" si="0"/>
        <v>1920</v>
      </c>
      <c r="F17" s="18">
        <v>3602.85</v>
      </c>
      <c r="G17" s="18">
        <v>3602.85</v>
      </c>
      <c r="H17" s="18">
        <v>3703.2</v>
      </c>
      <c r="I17" s="28">
        <f t="shared" si="1"/>
        <v>72.06</v>
      </c>
      <c r="J17" s="28">
        <f t="shared" si="2"/>
        <v>296.26</v>
      </c>
      <c r="K17" s="28">
        <f t="shared" si="3"/>
        <v>11.11</v>
      </c>
      <c r="L17" s="16">
        <v>100</v>
      </c>
      <c r="M17" s="29">
        <f t="shared" si="4"/>
        <v>479.43</v>
      </c>
      <c r="N17" s="30">
        <f t="shared" si="5"/>
        <v>1440.57</v>
      </c>
      <c r="O17" s="31">
        <f t="shared" si="6"/>
        <v>592.51</v>
      </c>
      <c r="P17" s="31">
        <f t="shared" si="7"/>
        <v>25.92</v>
      </c>
      <c r="Q17" s="31">
        <f t="shared" si="8"/>
        <v>277.42</v>
      </c>
      <c r="R17" s="31">
        <f t="shared" si="9"/>
        <v>7.21</v>
      </c>
      <c r="S17" s="31"/>
      <c r="T17" s="16"/>
      <c r="U17" s="31">
        <f t="shared" si="10"/>
        <v>903.06</v>
      </c>
      <c r="V17" s="31">
        <v>80</v>
      </c>
      <c r="W17" s="29">
        <f t="shared" si="11"/>
        <v>2903.06</v>
      </c>
      <c r="X17" s="3">
        <f t="shared" si="12"/>
        <v>17.29</v>
      </c>
      <c r="Y17" s="3">
        <f t="shared" si="13"/>
        <v>8.65</v>
      </c>
    </row>
    <row r="18" s="3" customFormat="1" ht="18" customHeight="1" spans="1:83">
      <c r="A18" s="13">
        <v>14</v>
      </c>
      <c r="B18" s="14" t="s">
        <v>37</v>
      </c>
      <c r="C18" s="15">
        <v>1880</v>
      </c>
      <c r="D18" s="16">
        <v>40</v>
      </c>
      <c r="E18" s="17">
        <f t="shared" si="0"/>
        <v>1920</v>
      </c>
      <c r="F18" s="18">
        <v>3602.85</v>
      </c>
      <c r="G18" s="18">
        <v>3602.85</v>
      </c>
      <c r="H18" s="18">
        <v>3703.2</v>
      </c>
      <c r="I18" s="28">
        <f t="shared" si="1"/>
        <v>72.06</v>
      </c>
      <c r="J18" s="28">
        <f t="shared" si="2"/>
        <v>296.26</v>
      </c>
      <c r="K18" s="28">
        <f t="shared" si="3"/>
        <v>11.11</v>
      </c>
      <c r="L18" s="16">
        <v>100</v>
      </c>
      <c r="M18" s="29">
        <f t="shared" si="4"/>
        <v>479.43</v>
      </c>
      <c r="N18" s="30">
        <f t="shared" si="5"/>
        <v>1440.57</v>
      </c>
      <c r="O18" s="31">
        <f t="shared" si="6"/>
        <v>592.51</v>
      </c>
      <c r="P18" s="31">
        <f t="shared" si="7"/>
        <v>25.92</v>
      </c>
      <c r="Q18" s="31">
        <f t="shared" si="8"/>
        <v>277.42</v>
      </c>
      <c r="R18" s="31">
        <f t="shared" si="9"/>
        <v>7.21</v>
      </c>
      <c r="S18" s="31"/>
      <c r="T18" s="16"/>
      <c r="U18" s="31">
        <f t="shared" si="10"/>
        <v>903.06</v>
      </c>
      <c r="V18" s="31">
        <v>80</v>
      </c>
      <c r="W18" s="29">
        <f t="shared" si="11"/>
        <v>2903.06</v>
      </c>
      <c r="X18" s="3">
        <f t="shared" si="12"/>
        <v>17.29</v>
      </c>
      <c r="Y18" s="3">
        <f t="shared" si="13"/>
        <v>8.65</v>
      </c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</row>
    <row r="19" s="3" customFormat="1" ht="18" customHeight="1" spans="1:83">
      <c r="A19" s="13">
        <v>15</v>
      </c>
      <c r="B19" s="14" t="s">
        <v>38</v>
      </c>
      <c r="C19" s="15">
        <v>1880</v>
      </c>
      <c r="D19" s="16">
        <v>40</v>
      </c>
      <c r="E19" s="17">
        <f t="shared" si="0"/>
        <v>1920</v>
      </c>
      <c r="F19" s="18">
        <v>3602.85</v>
      </c>
      <c r="G19" s="18">
        <v>3602.85</v>
      </c>
      <c r="H19" s="18">
        <v>3703.2</v>
      </c>
      <c r="I19" s="28">
        <f t="shared" si="1"/>
        <v>72.06</v>
      </c>
      <c r="J19" s="28">
        <f t="shared" si="2"/>
        <v>296.26</v>
      </c>
      <c r="K19" s="28">
        <f t="shared" si="3"/>
        <v>11.11</v>
      </c>
      <c r="L19" s="16">
        <v>100</v>
      </c>
      <c r="M19" s="29">
        <f t="shared" si="4"/>
        <v>479.43</v>
      </c>
      <c r="N19" s="30">
        <f t="shared" si="5"/>
        <v>1440.57</v>
      </c>
      <c r="O19" s="31">
        <f t="shared" si="6"/>
        <v>592.51</v>
      </c>
      <c r="P19" s="31">
        <f t="shared" si="7"/>
        <v>25.92</v>
      </c>
      <c r="Q19" s="31">
        <f t="shared" si="8"/>
        <v>277.42</v>
      </c>
      <c r="R19" s="31">
        <f t="shared" si="9"/>
        <v>7.21</v>
      </c>
      <c r="S19" s="31"/>
      <c r="T19" s="16"/>
      <c r="U19" s="31">
        <f t="shared" si="10"/>
        <v>903.06</v>
      </c>
      <c r="V19" s="31">
        <v>80</v>
      </c>
      <c r="W19" s="29">
        <f t="shared" si="11"/>
        <v>2903.06</v>
      </c>
      <c r="X19" s="3">
        <f t="shared" si="12"/>
        <v>17.29</v>
      </c>
      <c r="Y19" s="3">
        <f t="shared" si="13"/>
        <v>8.65</v>
      </c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</row>
    <row r="20" s="3" customFormat="1" ht="18" customHeight="1" spans="1:25">
      <c r="A20" s="13">
        <v>16</v>
      </c>
      <c r="B20" s="14" t="s">
        <v>39</v>
      </c>
      <c r="C20" s="15">
        <v>1880</v>
      </c>
      <c r="D20" s="16">
        <v>40</v>
      </c>
      <c r="E20" s="17">
        <f t="shared" si="0"/>
        <v>1920</v>
      </c>
      <c r="F20" s="18">
        <v>3602.85</v>
      </c>
      <c r="G20" s="18">
        <v>3602.85</v>
      </c>
      <c r="H20" s="18">
        <v>3703.2</v>
      </c>
      <c r="I20" s="28">
        <f t="shared" si="1"/>
        <v>72.06</v>
      </c>
      <c r="J20" s="28">
        <f t="shared" si="2"/>
        <v>296.26</v>
      </c>
      <c r="K20" s="28">
        <f t="shared" si="3"/>
        <v>11.11</v>
      </c>
      <c r="L20" s="16">
        <v>100</v>
      </c>
      <c r="M20" s="29">
        <f t="shared" si="4"/>
        <v>479.43</v>
      </c>
      <c r="N20" s="30">
        <f t="shared" si="5"/>
        <v>1440.57</v>
      </c>
      <c r="O20" s="31">
        <f t="shared" si="6"/>
        <v>592.51</v>
      </c>
      <c r="P20" s="31">
        <f t="shared" si="7"/>
        <v>25.92</v>
      </c>
      <c r="Q20" s="31">
        <f t="shared" si="8"/>
        <v>277.42</v>
      </c>
      <c r="R20" s="31">
        <f t="shared" si="9"/>
        <v>7.21</v>
      </c>
      <c r="S20" s="31"/>
      <c r="T20" s="16"/>
      <c r="U20" s="31">
        <f t="shared" si="10"/>
        <v>903.06</v>
      </c>
      <c r="V20" s="31">
        <v>80</v>
      </c>
      <c r="W20" s="29">
        <f t="shared" si="11"/>
        <v>2903.06</v>
      </c>
      <c r="X20" s="3">
        <f t="shared" si="12"/>
        <v>17.29</v>
      </c>
      <c r="Y20" s="3">
        <f t="shared" si="13"/>
        <v>8.65</v>
      </c>
    </row>
    <row r="21" s="3" customFormat="1" ht="18" customHeight="1" spans="1:83">
      <c r="A21" s="13">
        <v>17</v>
      </c>
      <c r="B21" s="14" t="s">
        <v>26</v>
      </c>
      <c r="C21" s="15">
        <v>1880</v>
      </c>
      <c r="D21" s="16">
        <v>40</v>
      </c>
      <c r="E21" s="17">
        <f t="shared" si="0"/>
        <v>1920</v>
      </c>
      <c r="F21" s="18">
        <v>3602.85</v>
      </c>
      <c r="G21" s="18">
        <v>3602.85</v>
      </c>
      <c r="H21" s="18">
        <v>3703.2</v>
      </c>
      <c r="I21" s="28">
        <f t="shared" si="1"/>
        <v>72.06</v>
      </c>
      <c r="J21" s="28">
        <f t="shared" si="2"/>
        <v>296.26</v>
      </c>
      <c r="K21" s="28">
        <f t="shared" si="3"/>
        <v>11.11</v>
      </c>
      <c r="L21" s="16">
        <v>100</v>
      </c>
      <c r="M21" s="29">
        <f t="shared" si="4"/>
        <v>479.43</v>
      </c>
      <c r="N21" s="30">
        <f t="shared" si="5"/>
        <v>1440.57</v>
      </c>
      <c r="O21" s="31">
        <f t="shared" si="6"/>
        <v>592.51</v>
      </c>
      <c r="P21" s="31">
        <f t="shared" si="7"/>
        <v>25.92</v>
      </c>
      <c r="Q21" s="31">
        <f t="shared" si="8"/>
        <v>277.42</v>
      </c>
      <c r="R21" s="31">
        <f t="shared" si="9"/>
        <v>7.21</v>
      </c>
      <c r="S21" s="31"/>
      <c r="T21" s="16"/>
      <c r="U21" s="31">
        <f t="shared" si="10"/>
        <v>903.06</v>
      </c>
      <c r="V21" s="31">
        <v>80</v>
      </c>
      <c r="W21" s="29">
        <f t="shared" si="11"/>
        <v>2903.06</v>
      </c>
      <c r="X21" s="3">
        <f t="shared" si="12"/>
        <v>17.29</v>
      </c>
      <c r="Y21" s="3">
        <f t="shared" si="13"/>
        <v>8.65</v>
      </c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</row>
    <row r="22" s="3" customFormat="1" ht="18" customHeight="1" spans="1:83">
      <c r="A22" s="13">
        <v>18</v>
      </c>
      <c r="B22" s="14" t="s">
        <v>40</v>
      </c>
      <c r="C22" s="15">
        <v>1880</v>
      </c>
      <c r="D22" s="16">
        <v>40</v>
      </c>
      <c r="E22" s="17">
        <f t="shared" si="0"/>
        <v>1920</v>
      </c>
      <c r="F22" s="18">
        <v>3602.85</v>
      </c>
      <c r="G22" s="18">
        <v>3602.85</v>
      </c>
      <c r="H22" s="18">
        <v>3703.2</v>
      </c>
      <c r="I22" s="28">
        <f t="shared" si="1"/>
        <v>72.06</v>
      </c>
      <c r="J22" s="28">
        <f t="shared" si="2"/>
        <v>296.26</v>
      </c>
      <c r="K22" s="28">
        <f t="shared" si="3"/>
        <v>11.11</v>
      </c>
      <c r="L22" s="16">
        <v>100</v>
      </c>
      <c r="M22" s="29">
        <f t="shared" si="4"/>
        <v>479.43</v>
      </c>
      <c r="N22" s="30">
        <f t="shared" si="5"/>
        <v>1440.57</v>
      </c>
      <c r="O22" s="31">
        <f t="shared" si="6"/>
        <v>592.51</v>
      </c>
      <c r="P22" s="31">
        <f t="shared" si="7"/>
        <v>25.92</v>
      </c>
      <c r="Q22" s="31">
        <f t="shared" si="8"/>
        <v>277.42</v>
      </c>
      <c r="R22" s="31">
        <f t="shared" si="9"/>
        <v>7.21</v>
      </c>
      <c r="S22" s="31"/>
      <c r="T22" s="16"/>
      <c r="U22" s="31">
        <f t="shared" si="10"/>
        <v>903.06</v>
      </c>
      <c r="V22" s="31">
        <v>80</v>
      </c>
      <c r="W22" s="29">
        <f t="shared" si="11"/>
        <v>2903.06</v>
      </c>
      <c r="X22" s="3">
        <f t="shared" si="12"/>
        <v>17.29</v>
      </c>
      <c r="Y22" s="3">
        <f t="shared" si="13"/>
        <v>8.65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</row>
    <row r="23" s="3" customFormat="1" ht="18" customHeight="1" spans="1:25">
      <c r="A23" s="13">
        <v>19</v>
      </c>
      <c r="B23" s="14" t="s">
        <v>41</v>
      </c>
      <c r="C23" s="15">
        <v>1880</v>
      </c>
      <c r="D23" s="16">
        <v>40</v>
      </c>
      <c r="E23" s="17">
        <f t="shared" si="0"/>
        <v>1920</v>
      </c>
      <c r="F23" s="18">
        <v>3602.85</v>
      </c>
      <c r="G23" s="18">
        <v>3602.85</v>
      </c>
      <c r="H23" s="18">
        <v>3703.2</v>
      </c>
      <c r="I23" s="28">
        <f t="shared" si="1"/>
        <v>72.06</v>
      </c>
      <c r="J23" s="28">
        <f t="shared" si="2"/>
        <v>296.26</v>
      </c>
      <c r="K23" s="28">
        <f t="shared" si="3"/>
        <v>11.11</v>
      </c>
      <c r="L23" s="16">
        <v>100</v>
      </c>
      <c r="M23" s="29">
        <f t="shared" si="4"/>
        <v>479.43</v>
      </c>
      <c r="N23" s="30">
        <f t="shared" si="5"/>
        <v>1440.57</v>
      </c>
      <c r="O23" s="31">
        <f t="shared" si="6"/>
        <v>592.51</v>
      </c>
      <c r="P23" s="31">
        <f t="shared" si="7"/>
        <v>25.92</v>
      </c>
      <c r="Q23" s="31">
        <f t="shared" si="8"/>
        <v>277.42</v>
      </c>
      <c r="R23" s="31">
        <f t="shared" si="9"/>
        <v>7.21</v>
      </c>
      <c r="S23" s="31"/>
      <c r="T23" s="16"/>
      <c r="U23" s="31">
        <f t="shared" si="10"/>
        <v>903.06</v>
      </c>
      <c r="V23" s="31">
        <v>80</v>
      </c>
      <c r="W23" s="29">
        <f t="shared" si="11"/>
        <v>2903.06</v>
      </c>
      <c r="X23" s="3">
        <f t="shared" si="12"/>
        <v>17.29</v>
      </c>
      <c r="Y23" s="3">
        <f t="shared" si="13"/>
        <v>8.65</v>
      </c>
    </row>
    <row r="24" s="3" customFormat="1" ht="18" customHeight="1" spans="1:83">
      <c r="A24" s="13">
        <v>20</v>
      </c>
      <c r="B24" s="14" t="s">
        <v>42</v>
      </c>
      <c r="C24" s="15">
        <v>1880</v>
      </c>
      <c r="D24" s="16">
        <v>40</v>
      </c>
      <c r="E24" s="17">
        <f t="shared" si="0"/>
        <v>1920</v>
      </c>
      <c r="F24" s="18">
        <v>3602.85</v>
      </c>
      <c r="G24" s="18">
        <v>3602.85</v>
      </c>
      <c r="H24" s="18">
        <v>3703.2</v>
      </c>
      <c r="I24" s="28">
        <f t="shared" si="1"/>
        <v>72.06</v>
      </c>
      <c r="J24" s="28">
        <f t="shared" si="2"/>
        <v>296.26</v>
      </c>
      <c r="K24" s="28">
        <f t="shared" si="3"/>
        <v>11.11</v>
      </c>
      <c r="L24" s="16">
        <v>100</v>
      </c>
      <c r="M24" s="29">
        <f t="shared" si="4"/>
        <v>479.43</v>
      </c>
      <c r="N24" s="30">
        <f t="shared" si="5"/>
        <v>1440.57</v>
      </c>
      <c r="O24" s="31">
        <f t="shared" si="6"/>
        <v>592.51</v>
      </c>
      <c r="P24" s="31">
        <f t="shared" si="7"/>
        <v>25.92</v>
      </c>
      <c r="Q24" s="31">
        <f t="shared" si="8"/>
        <v>277.42</v>
      </c>
      <c r="R24" s="31">
        <f t="shared" si="9"/>
        <v>7.21</v>
      </c>
      <c r="S24" s="31"/>
      <c r="T24" s="16"/>
      <c r="U24" s="31">
        <f t="shared" si="10"/>
        <v>903.06</v>
      </c>
      <c r="V24" s="31">
        <v>80</v>
      </c>
      <c r="W24" s="29">
        <f t="shared" si="11"/>
        <v>2903.06</v>
      </c>
      <c r="X24" s="3">
        <f t="shared" si="12"/>
        <v>17.29</v>
      </c>
      <c r="Y24" s="3">
        <f t="shared" si="13"/>
        <v>8.65</v>
      </c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</row>
    <row r="25" s="3" customFormat="1" ht="18" customHeight="1" spans="1:83">
      <c r="A25" s="13">
        <v>21</v>
      </c>
      <c r="B25" s="14" t="s">
        <v>43</v>
      </c>
      <c r="C25" s="15">
        <v>1880</v>
      </c>
      <c r="D25" s="16">
        <v>40</v>
      </c>
      <c r="E25" s="17">
        <f t="shared" si="0"/>
        <v>1920</v>
      </c>
      <c r="F25" s="18">
        <v>3602.85</v>
      </c>
      <c r="G25" s="18">
        <v>3602.85</v>
      </c>
      <c r="H25" s="18">
        <v>3703.2</v>
      </c>
      <c r="I25" s="28">
        <f t="shared" si="1"/>
        <v>72.06</v>
      </c>
      <c r="J25" s="28">
        <f t="shared" si="2"/>
        <v>296.26</v>
      </c>
      <c r="K25" s="28">
        <f t="shared" si="3"/>
        <v>11.11</v>
      </c>
      <c r="L25" s="16">
        <v>100</v>
      </c>
      <c r="M25" s="29">
        <f t="shared" si="4"/>
        <v>479.43</v>
      </c>
      <c r="N25" s="30">
        <f t="shared" si="5"/>
        <v>1440.57</v>
      </c>
      <c r="O25" s="31">
        <f t="shared" si="6"/>
        <v>592.51</v>
      </c>
      <c r="P25" s="31">
        <f t="shared" si="7"/>
        <v>25.92</v>
      </c>
      <c r="Q25" s="31">
        <f t="shared" si="8"/>
        <v>277.42</v>
      </c>
      <c r="R25" s="31">
        <f t="shared" si="9"/>
        <v>7.21</v>
      </c>
      <c r="S25" s="31"/>
      <c r="T25" s="16"/>
      <c r="U25" s="31">
        <f t="shared" si="10"/>
        <v>903.06</v>
      </c>
      <c r="V25" s="31">
        <v>80</v>
      </c>
      <c r="W25" s="29">
        <f t="shared" si="11"/>
        <v>2903.06</v>
      </c>
      <c r="X25" s="3">
        <f t="shared" si="12"/>
        <v>17.29</v>
      </c>
      <c r="Y25" s="3">
        <f t="shared" si="13"/>
        <v>8.65</v>
      </c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</row>
    <row r="26" s="3" customFormat="1" ht="18" customHeight="1" spans="1:25">
      <c r="A26" s="13">
        <v>22</v>
      </c>
      <c r="B26" s="14" t="s">
        <v>44</v>
      </c>
      <c r="C26" s="15">
        <v>1880</v>
      </c>
      <c r="D26" s="16">
        <v>40</v>
      </c>
      <c r="E26" s="17">
        <f t="shared" si="0"/>
        <v>1920</v>
      </c>
      <c r="F26" s="18">
        <v>3602.85</v>
      </c>
      <c r="G26" s="18">
        <v>3602.85</v>
      </c>
      <c r="H26" s="18">
        <v>3703.2</v>
      </c>
      <c r="I26" s="28">
        <f t="shared" si="1"/>
        <v>72.06</v>
      </c>
      <c r="J26" s="28">
        <f t="shared" si="2"/>
        <v>296.26</v>
      </c>
      <c r="K26" s="28">
        <f t="shared" si="3"/>
        <v>11.11</v>
      </c>
      <c r="L26" s="16">
        <v>100</v>
      </c>
      <c r="M26" s="29">
        <f t="shared" si="4"/>
        <v>479.43</v>
      </c>
      <c r="N26" s="30">
        <f t="shared" si="5"/>
        <v>1440.57</v>
      </c>
      <c r="O26" s="31">
        <f t="shared" si="6"/>
        <v>592.51</v>
      </c>
      <c r="P26" s="31">
        <f t="shared" si="7"/>
        <v>25.92</v>
      </c>
      <c r="Q26" s="31">
        <f t="shared" si="8"/>
        <v>277.42</v>
      </c>
      <c r="R26" s="31">
        <f t="shared" si="9"/>
        <v>7.21</v>
      </c>
      <c r="S26" s="31"/>
      <c r="T26" s="16"/>
      <c r="U26" s="31">
        <f t="shared" si="10"/>
        <v>903.06</v>
      </c>
      <c r="V26" s="31">
        <v>80</v>
      </c>
      <c r="W26" s="29">
        <f t="shared" si="11"/>
        <v>2903.06</v>
      </c>
      <c r="X26" s="3">
        <f t="shared" si="12"/>
        <v>17.29</v>
      </c>
      <c r="Y26" s="3">
        <f t="shared" si="13"/>
        <v>8.65</v>
      </c>
    </row>
    <row r="27" s="3" customFormat="1" ht="18" customHeight="1" spans="1:83">
      <c r="A27" s="13">
        <v>23</v>
      </c>
      <c r="B27" s="14" t="s">
        <v>45</v>
      </c>
      <c r="C27" s="15">
        <v>1880</v>
      </c>
      <c r="D27" s="16">
        <v>40</v>
      </c>
      <c r="E27" s="17">
        <f t="shared" si="0"/>
        <v>1920</v>
      </c>
      <c r="F27" s="18">
        <v>3602.85</v>
      </c>
      <c r="G27" s="18">
        <v>3602.85</v>
      </c>
      <c r="H27" s="18">
        <v>3703.2</v>
      </c>
      <c r="I27" s="28">
        <f t="shared" si="1"/>
        <v>72.06</v>
      </c>
      <c r="J27" s="28">
        <f t="shared" si="2"/>
        <v>296.26</v>
      </c>
      <c r="K27" s="28">
        <f t="shared" si="3"/>
        <v>11.11</v>
      </c>
      <c r="L27" s="16">
        <v>100</v>
      </c>
      <c r="M27" s="29">
        <f t="shared" si="4"/>
        <v>479.43</v>
      </c>
      <c r="N27" s="30">
        <f t="shared" si="5"/>
        <v>1440.57</v>
      </c>
      <c r="O27" s="31">
        <f t="shared" si="6"/>
        <v>592.51</v>
      </c>
      <c r="P27" s="31">
        <f t="shared" si="7"/>
        <v>25.92</v>
      </c>
      <c r="Q27" s="31">
        <f t="shared" si="8"/>
        <v>277.42</v>
      </c>
      <c r="R27" s="31">
        <f t="shared" si="9"/>
        <v>7.21</v>
      </c>
      <c r="S27" s="31"/>
      <c r="T27" s="16"/>
      <c r="U27" s="31">
        <f t="shared" si="10"/>
        <v>903.06</v>
      </c>
      <c r="V27" s="31">
        <v>80</v>
      </c>
      <c r="W27" s="29">
        <f t="shared" si="11"/>
        <v>2903.06</v>
      </c>
      <c r="X27" s="3">
        <f t="shared" si="12"/>
        <v>17.29</v>
      </c>
      <c r="Y27" s="3">
        <f t="shared" si="13"/>
        <v>8.65</v>
      </c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</row>
    <row r="28" s="3" customFormat="1" ht="18" customHeight="1" spans="1:83">
      <c r="A28" s="13">
        <v>24</v>
      </c>
      <c r="B28" s="14" t="s">
        <v>46</v>
      </c>
      <c r="C28" s="15">
        <v>1880</v>
      </c>
      <c r="D28" s="16">
        <v>40</v>
      </c>
      <c r="E28" s="17">
        <f t="shared" si="0"/>
        <v>1920</v>
      </c>
      <c r="F28" s="18">
        <v>3602.85</v>
      </c>
      <c r="G28" s="18">
        <v>3602.85</v>
      </c>
      <c r="H28" s="18">
        <v>3703.2</v>
      </c>
      <c r="I28" s="28">
        <f t="shared" si="1"/>
        <v>72.06</v>
      </c>
      <c r="J28" s="28">
        <f t="shared" si="2"/>
        <v>296.26</v>
      </c>
      <c r="K28" s="28">
        <f t="shared" si="3"/>
        <v>11.11</v>
      </c>
      <c r="L28" s="16">
        <v>100</v>
      </c>
      <c r="M28" s="29">
        <f t="shared" si="4"/>
        <v>479.43</v>
      </c>
      <c r="N28" s="30">
        <f t="shared" si="5"/>
        <v>1440.57</v>
      </c>
      <c r="O28" s="31">
        <f t="shared" si="6"/>
        <v>592.51</v>
      </c>
      <c r="P28" s="31">
        <f t="shared" si="7"/>
        <v>25.92</v>
      </c>
      <c r="Q28" s="31">
        <f t="shared" si="8"/>
        <v>277.42</v>
      </c>
      <c r="R28" s="31">
        <f t="shared" si="9"/>
        <v>7.21</v>
      </c>
      <c r="S28" s="31"/>
      <c r="T28" s="16"/>
      <c r="U28" s="31">
        <f t="shared" si="10"/>
        <v>903.06</v>
      </c>
      <c r="V28" s="31">
        <v>80</v>
      </c>
      <c r="W28" s="29">
        <f t="shared" si="11"/>
        <v>2903.06</v>
      </c>
      <c r="X28" s="3">
        <f t="shared" si="12"/>
        <v>17.29</v>
      </c>
      <c r="Y28" s="3">
        <f t="shared" si="13"/>
        <v>8.65</v>
      </c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</row>
    <row r="29" s="3" customFormat="1" ht="18" customHeight="1" spans="1:25">
      <c r="A29" s="13">
        <v>25</v>
      </c>
      <c r="B29" s="14" t="s">
        <v>47</v>
      </c>
      <c r="C29" s="15">
        <v>1880</v>
      </c>
      <c r="D29" s="16">
        <v>40</v>
      </c>
      <c r="E29" s="17">
        <f t="shared" si="0"/>
        <v>1920</v>
      </c>
      <c r="F29" s="18">
        <v>3602.85</v>
      </c>
      <c r="G29" s="18">
        <v>3602.85</v>
      </c>
      <c r="H29" s="18">
        <v>3703.2</v>
      </c>
      <c r="I29" s="28">
        <f t="shared" si="1"/>
        <v>72.06</v>
      </c>
      <c r="J29" s="28">
        <f t="shared" si="2"/>
        <v>296.26</v>
      </c>
      <c r="K29" s="28">
        <f t="shared" si="3"/>
        <v>11.11</v>
      </c>
      <c r="L29" s="16">
        <v>100</v>
      </c>
      <c r="M29" s="29">
        <f t="shared" si="4"/>
        <v>479.43</v>
      </c>
      <c r="N29" s="30">
        <f t="shared" si="5"/>
        <v>1440.57</v>
      </c>
      <c r="O29" s="31">
        <f t="shared" si="6"/>
        <v>592.51</v>
      </c>
      <c r="P29" s="31">
        <f t="shared" si="7"/>
        <v>25.92</v>
      </c>
      <c r="Q29" s="31">
        <f t="shared" si="8"/>
        <v>277.42</v>
      </c>
      <c r="R29" s="31">
        <f t="shared" si="9"/>
        <v>7.21</v>
      </c>
      <c r="S29" s="31"/>
      <c r="T29" s="16"/>
      <c r="U29" s="31">
        <f t="shared" si="10"/>
        <v>903.06</v>
      </c>
      <c r="V29" s="31">
        <v>80</v>
      </c>
      <c r="W29" s="29">
        <f t="shared" si="11"/>
        <v>2903.06</v>
      </c>
      <c r="X29" s="3">
        <f t="shared" si="12"/>
        <v>17.29</v>
      </c>
      <c r="Y29" s="3">
        <f t="shared" si="13"/>
        <v>8.65</v>
      </c>
    </row>
    <row r="30" s="3" customFormat="1" ht="18" customHeight="1" spans="1:83">
      <c r="A30" s="13">
        <v>26</v>
      </c>
      <c r="B30" s="14" t="s">
        <v>48</v>
      </c>
      <c r="C30" s="15">
        <v>1880</v>
      </c>
      <c r="D30" s="16">
        <v>40</v>
      </c>
      <c r="E30" s="17">
        <f t="shared" si="0"/>
        <v>1920</v>
      </c>
      <c r="F30" s="18">
        <v>3602.85</v>
      </c>
      <c r="G30" s="18">
        <v>3602.85</v>
      </c>
      <c r="H30" s="18">
        <v>3703.2</v>
      </c>
      <c r="I30" s="28">
        <f t="shared" si="1"/>
        <v>72.06</v>
      </c>
      <c r="J30" s="28">
        <f t="shared" si="2"/>
        <v>296.26</v>
      </c>
      <c r="K30" s="28">
        <f t="shared" si="3"/>
        <v>11.11</v>
      </c>
      <c r="L30" s="16"/>
      <c r="M30" s="29">
        <f t="shared" si="4"/>
        <v>379.43</v>
      </c>
      <c r="N30" s="30">
        <f t="shared" si="5"/>
        <v>1540.57</v>
      </c>
      <c r="O30" s="31">
        <f t="shared" si="6"/>
        <v>592.51</v>
      </c>
      <c r="P30" s="31">
        <f t="shared" si="7"/>
        <v>25.92</v>
      </c>
      <c r="Q30" s="31">
        <f t="shared" si="8"/>
        <v>277.42</v>
      </c>
      <c r="R30" s="31">
        <f t="shared" si="9"/>
        <v>7.21</v>
      </c>
      <c r="S30" s="31"/>
      <c r="T30" s="16"/>
      <c r="U30" s="31">
        <f t="shared" si="10"/>
        <v>903.06</v>
      </c>
      <c r="V30" s="31">
        <v>80</v>
      </c>
      <c r="W30" s="29">
        <f t="shared" si="11"/>
        <v>2903.06</v>
      </c>
      <c r="X30" s="3">
        <f t="shared" si="12"/>
        <v>17.29</v>
      </c>
      <c r="Y30" s="3">
        <f t="shared" si="13"/>
        <v>8.65</v>
      </c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</row>
    <row r="31" s="3" customFormat="1" ht="18" customHeight="1" spans="1:83">
      <c r="A31" s="13">
        <v>27</v>
      </c>
      <c r="B31" s="14" t="s">
        <v>49</v>
      </c>
      <c r="C31" s="15">
        <v>1880</v>
      </c>
      <c r="D31" s="16">
        <v>40</v>
      </c>
      <c r="E31" s="17">
        <f t="shared" si="0"/>
        <v>1920</v>
      </c>
      <c r="F31" s="18">
        <v>3602.85</v>
      </c>
      <c r="G31" s="18">
        <v>3602.85</v>
      </c>
      <c r="H31" s="18">
        <v>3703.2</v>
      </c>
      <c r="I31" s="28">
        <f t="shared" si="1"/>
        <v>72.06</v>
      </c>
      <c r="J31" s="28">
        <f t="shared" si="2"/>
        <v>296.26</v>
      </c>
      <c r="K31" s="28">
        <f t="shared" si="3"/>
        <v>11.11</v>
      </c>
      <c r="L31" s="16"/>
      <c r="M31" s="29">
        <f t="shared" si="4"/>
        <v>379.43</v>
      </c>
      <c r="N31" s="30">
        <f t="shared" si="5"/>
        <v>1540.57</v>
      </c>
      <c r="O31" s="31">
        <f t="shared" si="6"/>
        <v>592.51</v>
      </c>
      <c r="P31" s="31">
        <f t="shared" si="7"/>
        <v>25.92</v>
      </c>
      <c r="Q31" s="31">
        <f t="shared" si="8"/>
        <v>277.42</v>
      </c>
      <c r="R31" s="31">
        <f t="shared" si="9"/>
        <v>7.21</v>
      </c>
      <c r="S31" s="31"/>
      <c r="T31" s="16"/>
      <c r="U31" s="31">
        <f t="shared" si="10"/>
        <v>903.06</v>
      </c>
      <c r="V31" s="31">
        <v>80</v>
      </c>
      <c r="W31" s="29">
        <f t="shared" si="11"/>
        <v>2903.06</v>
      </c>
      <c r="X31" s="3">
        <f t="shared" si="12"/>
        <v>17.29</v>
      </c>
      <c r="Y31" s="3">
        <f t="shared" si="13"/>
        <v>8.65</v>
      </c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</row>
    <row r="32" s="3" customFormat="1" ht="18" customHeight="1" spans="1:25">
      <c r="A32" s="13">
        <v>28</v>
      </c>
      <c r="B32" s="14" t="s">
        <v>50</v>
      </c>
      <c r="C32" s="15">
        <v>1880</v>
      </c>
      <c r="D32" s="16">
        <v>40</v>
      </c>
      <c r="E32" s="17">
        <f t="shared" si="0"/>
        <v>1920</v>
      </c>
      <c r="F32" s="18">
        <v>3602.85</v>
      </c>
      <c r="G32" s="18">
        <v>3602.85</v>
      </c>
      <c r="H32" s="18">
        <v>3703.2</v>
      </c>
      <c r="I32" s="28">
        <f t="shared" si="1"/>
        <v>72.06</v>
      </c>
      <c r="J32" s="28">
        <f t="shared" si="2"/>
        <v>296.26</v>
      </c>
      <c r="K32" s="28">
        <f t="shared" si="3"/>
        <v>11.11</v>
      </c>
      <c r="L32" s="16">
        <v>100</v>
      </c>
      <c r="M32" s="29">
        <f t="shared" si="4"/>
        <v>479.43</v>
      </c>
      <c r="N32" s="30">
        <f t="shared" si="5"/>
        <v>1440.57</v>
      </c>
      <c r="O32" s="31">
        <f t="shared" si="6"/>
        <v>592.51</v>
      </c>
      <c r="P32" s="31">
        <f t="shared" si="7"/>
        <v>25.92</v>
      </c>
      <c r="Q32" s="31">
        <f t="shared" si="8"/>
        <v>277.42</v>
      </c>
      <c r="R32" s="31">
        <f t="shared" si="9"/>
        <v>7.21</v>
      </c>
      <c r="S32" s="31"/>
      <c r="T32" s="16"/>
      <c r="U32" s="31">
        <f t="shared" si="10"/>
        <v>903.06</v>
      </c>
      <c r="V32" s="31">
        <v>80</v>
      </c>
      <c r="W32" s="29">
        <f t="shared" si="11"/>
        <v>2903.06</v>
      </c>
      <c r="X32" s="3">
        <f t="shared" si="12"/>
        <v>17.29</v>
      </c>
      <c r="Y32" s="3">
        <f t="shared" si="13"/>
        <v>8.65</v>
      </c>
    </row>
    <row r="33" s="3" customFormat="1" ht="18" customHeight="1" spans="1:83">
      <c r="A33" s="13">
        <v>29</v>
      </c>
      <c r="B33" s="14" t="s">
        <v>51</v>
      </c>
      <c r="C33" s="15">
        <v>1880</v>
      </c>
      <c r="D33" s="16">
        <v>40</v>
      </c>
      <c r="E33" s="17">
        <f t="shared" si="0"/>
        <v>1920</v>
      </c>
      <c r="F33" s="18">
        <v>3602.85</v>
      </c>
      <c r="G33" s="18">
        <v>3602.85</v>
      </c>
      <c r="H33" s="18">
        <v>3703.2</v>
      </c>
      <c r="I33" s="28">
        <f t="shared" si="1"/>
        <v>72.06</v>
      </c>
      <c r="J33" s="28">
        <f t="shared" si="2"/>
        <v>296.26</v>
      </c>
      <c r="K33" s="28">
        <f t="shared" si="3"/>
        <v>11.11</v>
      </c>
      <c r="L33" s="16"/>
      <c r="M33" s="29">
        <f t="shared" si="4"/>
        <v>379.43</v>
      </c>
      <c r="N33" s="30">
        <f t="shared" si="5"/>
        <v>1540.57</v>
      </c>
      <c r="O33" s="31">
        <f t="shared" si="6"/>
        <v>592.51</v>
      </c>
      <c r="P33" s="31">
        <f t="shared" si="7"/>
        <v>25.92</v>
      </c>
      <c r="Q33" s="31">
        <f t="shared" si="8"/>
        <v>277.42</v>
      </c>
      <c r="R33" s="31">
        <f t="shared" si="9"/>
        <v>7.21</v>
      </c>
      <c r="S33" s="31"/>
      <c r="T33" s="16"/>
      <c r="U33" s="31">
        <f t="shared" si="10"/>
        <v>903.06</v>
      </c>
      <c r="V33" s="31">
        <v>80</v>
      </c>
      <c r="W33" s="29">
        <f t="shared" si="11"/>
        <v>2903.06</v>
      </c>
      <c r="X33" s="3">
        <f t="shared" si="12"/>
        <v>17.29</v>
      </c>
      <c r="Y33" s="3">
        <f t="shared" si="13"/>
        <v>8.65</v>
      </c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</row>
    <row r="34" s="3" customFormat="1" ht="18" customHeight="1" spans="1:83">
      <c r="A34" s="13">
        <v>30</v>
      </c>
      <c r="B34" s="14" t="s">
        <v>52</v>
      </c>
      <c r="C34" s="15">
        <v>1880</v>
      </c>
      <c r="D34" s="16">
        <v>40</v>
      </c>
      <c r="E34" s="17">
        <f t="shared" si="0"/>
        <v>1920</v>
      </c>
      <c r="F34" s="18">
        <v>3602.85</v>
      </c>
      <c r="G34" s="18">
        <v>3602.85</v>
      </c>
      <c r="H34" s="18">
        <v>3703.2</v>
      </c>
      <c r="I34" s="28">
        <f t="shared" si="1"/>
        <v>72.06</v>
      </c>
      <c r="J34" s="28">
        <f t="shared" si="2"/>
        <v>296.26</v>
      </c>
      <c r="K34" s="28">
        <f t="shared" si="3"/>
        <v>11.11</v>
      </c>
      <c r="L34" s="16">
        <v>100</v>
      </c>
      <c r="M34" s="29">
        <f t="shared" si="4"/>
        <v>479.43</v>
      </c>
      <c r="N34" s="30">
        <f t="shared" si="5"/>
        <v>1440.57</v>
      </c>
      <c r="O34" s="31">
        <f t="shared" si="6"/>
        <v>592.51</v>
      </c>
      <c r="P34" s="31">
        <f t="shared" si="7"/>
        <v>25.92</v>
      </c>
      <c r="Q34" s="31">
        <f t="shared" si="8"/>
        <v>277.42</v>
      </c>
      <c r="R34" s="31">
        <f t="shared" si="9"/>
        <v>7.21</v>
      </c>
      <c r="S34" s="31"/>
      <c r="T34" s="16"/>
      <c r="U34" s="31">
        <f t="shared" si="10"/>
        <v>903.06</v>
      </c>
      <c r="V34" s="31">
        <v>80</v>
      </c>
      <c r="W34" s="29">
        <f t="shared" si="11"/>
        <v>2903.06</v>
      </c>
      <c r="X34" s="3">
        <f t="shared" si="12"/>
        <v>17.29</v>
      </c>
      <c r="Y34" s="3">
        <f t="shared" si="13"/>
        <v>8.65</v>
      </c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</row>
    <row r="35" s="3" customFormat="1" ht="18" customHeight="1" spans="1:25">
      <c r="A35" s="13">
        <v>31</v>
      </c>
      <c r="B35" s="19" t="s">
        <v>53</v>
      </c>
      <c r="C35" s="15">
        <v>1880</v>
      </c>
      <c r="D35" s="16">
        <v>40</v>
      </c>
      <c r="E35" s="17">
        <f t="shared" si="0"/>
        <v>1920</v>
      </c>
      <c r="F35" s="18">
        <v>3602.85</v>
      </c>
      <c r="G35" s="18">
        <v>3602.85</v>
      </c>
      <c r="H35" s="18">
        <v>3703.2</v>
      </c>
      <c r="I35" s="28"/>
      <c r="J35" s="28">
        <f t="shared" si="2"/>
        <v>296.26</v>
      </c>
      <c r="K35" s="28">
        <f t="shared" si="3"/>
        <v>11.11</v>
      </c>
      <c r="L35" s="16"/>
      <c r="M35" s="29">
        <f t="shared" si="4"/>
        <v>307.37</v>
      </c>
      <c r="N35" s="30">
        <f t="shared" si="5"/>
        <v>1612.63</v>
      </c>
      <c r="O35" s="31">
        <f t="shared" si="6"/>
        <v>592.51</v>
      </c>
      <c r="P35" s="31">
        <f t="shared" si="7"/>
        <v>25.92</v>
      </c>
      <c r="Q35" s="31"/>
      <c r="R35" s="31"/>
      <c r="S35" s="31"/>
      <c r="T35" s="16"/>
      <c r="U35" s="31">
        <f t="shared" si="10"/>
        <v>618.43</v>
      </c>
      <c r="V35" s="31">
        <v>80</v>
      </c>
      <c r="W35" s="29">
        <f t="shared" si="11"/>
        <v>2618.43</v>
      </c>
      <c r="X35" s="3">
        <f t="shared" si="12"/>
        <v>17.29</v>
      </c>
      <c r="Y35" s="3">
        <f t="shared" si="13"/>
        <v>8.65</v>
      </c>
    </row>
    <row r="36" s="3" customFormat="1" ht="18" customHeight="1" spans="1:83">
      <c r="A36" s="20" t="s">
        <v>54</v>
      </c>
      <c r="B36" s="21"/>
      <c r="C36" s="15">
        <f>SUM(C5:C35)</f>
        <v>58280</v>
      </c>
      <c r="D36" s="16">
        <f>SUM(D5:D35)</f>
        <v>1240</v>
      </c>
      <c r="E36" s="17">
        <f>SUM(E5:E35)</f>
        <v>59520</v>
      </c>
      <c r="F36" s="18" t="s">
        <v>55</v>
      </c>
      <c r="G36" s="18" t="s">
        <v>55</v>
      </c>
      <c r="H36" s="18" t="s">
        <v>55</v>
      </c>
      <c r="I36" s="28">
        <f>SUM(I5:I35)</f>
        <v>2089.74</v>
      </c>
      <c r="J36" s="28">
        <f>SUM(J5:J35)</f>
        <v>9184.06</v>
      </c>
      <c r="K36" s="28">
        <f>SUM(K5:K35)</f>
        <v>344.41</v>
      </c>
      <c r="L36" s="16">
        <f>SUM(L5:L35)</f>
        <v>2200</v>
      </c>
      <c r="M36" s="29">
        <f>SUM(M5:M35)</f>
        <v>13818.21</v>
      </c>
      <c r="N36" s="30">
        <f>SUM(N5:N35)</f>
        <v>45701.79</v>
      </c>
      <c r="O36" s="31">
        <f>SUM(O5:O35)</f>
        <v>18367.81</v>
      </c>
      <c r="P36" s="31">
        <f>SUM(P5:P35)</f>
        <v>803.52</v>
      </c>
      <c r="Q36" s="31">
        <f>SUM(Q5:Q35)</f>
        <v>8045.18</v>
      </c>
      <c r="R36" s="31">
        <f>SUM(R5:R35)</f>
        <v>216.3</v>
      </c>
      <c r="S36" s="31"/>
      <c r="T36" s="16"/>
      <c r="U36" s="31">
        <f>SUM(U5:U35)</f>
        <v>27432.81</v>
      </c>
      <c r="V36" s="31">
        <f>SUM(V5:V35)</f>
        <v>2480</v>
      </c>
      <c r="W36" s="29">
        <f>SUM(W5:W35)</f>
        <v>89432.81</v>
      </c>
      <c r="X36" s="3" t="e">
        <f t="shared" si="12"/>
        <v>#VALUE!</v>
      </c>
      <c r="Y36" s="3" t="e">
        <f t="shared" si="13"/>
        <v>#VALUE!</v>
      </c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</row>
    <row r="37" s="4" customFormat="1" ht="30" customHeight="1" spans="1:21">
      <c r="A37" s="4" t="s">
        <v>56</v>
      </c>
      <c r="I37" s="32" t="s">
        <v>57</v>
      </c>
      <c r="L37" s="32"/>
      <c r="O37" s="4" t="s">
        <v>58</v>
      </c>
      <c r="U37" s="4" t="s">
        <v>59</v>
      </c>
    </row>
    <row r="38" s="5" customFormat="1" ht="24" customHeight="1" spans="1:83">
      <c r="A38" s="6"/>
      <c r="B38" s="6"/>
      <c r="C38" s="6"/>
      <c r="D38" s="6"/>
      <c r="E38" s="6"/>
      <c r="F38" s="6"/>
      <c r="G38" s="6"/>
      <c r="H38" s="6"/>
      <c r="I38" s="7"/>
      <c r="J38" s="7"/>
      <c r="K38" s="7"/>
      <c r="L38" s="7"/>
      <c r="M38" s="7"/>
      <c r="N38" s="8"/>
      <c r="O38" s="6"/>
      <c r="P38" s="6"/>
      <c r="Q38" s="6"/>
      <c r="R38" s="6"/>
      <c r="S38" s="6"/>
      <c r="T38" s="6"/>
      <c r="U38" s="6"/>
      <c r="V38" s="6"/>
      <c r="W38" s="6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</row>
    <row r="39" s="5" customFormat="1" ht="24" customHeight="1" spans="1:83">
      <c r="A39" s="6"/>
      <c r="B39" s="6"/>
      <c r="C39" s="6"/>
      <c r="D39" s="6"/>
      <c r="E39" s="6"/>
      <c r="F39" s="6"/>
      <c r="G39" s="6"/>
      <c r="H39" s="6"/>
      <c r="I39" s="7"/>
      <c r="J39" s="7"/>
      <c r="K39" s="7"/>
      <c r="L39" s="7"/>
      <c r="M39" s="7"/>
      <c r="N39" s="8"/>
      <c r="O39" s="6"/>
      <c r="P39" s="6"/>
      <c r="Q39" s="6"/>
      <c r="R39" s="6"/>
      <c r="S39" s="6"/>
      <c r="T39" s="6"/>
      <c r="U39" s="6"/>
      <c r="V39" s="6"/>
      <c r="W39" s="6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</row>
    <row r="40" s="5" customFormat="1" ht="24" customHeight="1" spans="1:83">
      <c r="A40" s="6"/>
      <c r="B40" s="6"/>
      <c r="C40" s="6"/>
      <c r="D40" s="6"/>
      <c r="E40" s="6"/>
      <c r="F40" s="6"/>
      <c r="G40" s="6"/>
      <c r="H40" s="6"/>
      <c r="I40" s="7"/>
      <c r="J40" s="7"/>
      <c r="K40" s="7"/>
      <c r="L40" s="7"/>
      <c r="M40" s="7"/>
      <c r="N40" s="8"/>
      <c r="O40" s="6"/>
      <c r="P40" s="6"/>
      <c r="Q40" s="6"/>
      <c r="R40" s="6"/>
      <c r="S40" s="6"/>
      <c r="T40" s="6"/>
      <c r="U40" s="6"/>
      <c r="V40" s="6"/>
      <c r="W40" s="6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</row>
    <row r="41" s="5" customFormat="1" ht="24" customHeight="1" spans="1:83">
      <c r="A41" s="6"/>
      <c r="B41" s="6"/>
      <c r="C41" s="6"/>
      <c r="D41" s="6"/>
      <c r="E41" s="6"/>
      <c r="F41" s="6"/>
      <c r="G41" s="6"/>
      <c r="H41" s="6"/>
      <c r="I41" s="7"/>
      <c r="J41" s="7"/>
      <c r="K41" s="7"/>
      <c r="L41" s="7"/>
      <c r="M41" s="7"/>
      <c r="N41" s="8"/>
      <c r="O41" s="6"/>
      <c r="P41" s="6"/>
      <c r="Q41" s="6"/>
      <c r="R41" s="6"/>
      <c r="S41" s="6"/>
      <c r="T41" s="6"/>
      <c r="U41" s="6"/>
      <c r="V41" s="6"/>
      <c r="W41" s="6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</row>
    <row r="42" s="5" customFormat="1" ht="24" customHeight="1" spans="1:83">
      <c r="A42" s="6"/>
      <c r="B42" s="6"/>
      <c r="C42" s="6"/>
      <c r="D42" s="6"/>
      <c r="E42" s="6"/>
      <c r="F42" s="6"/>
      <c r="G42" s="6"/>
      <c r="H42" s="6"/>
      <c r="I42" s="7"/>
      <c r="J42" s="7"/>
      <c r="K42" s="7"/>
      <c r="L42" s="7"/>
      <c r="M42" s="7"/>
      <c r="N42" s="8"/>
      <c r="O42" s="6"/>
      <c r="P42" s="6"/>
      <c r="Q42" s="6"/>
      <c r="R42" s="6"/>
      <c r="S42" s="6"/>
      <c r="T42" s="6"/>
      <c r="U42" s="6"/>
      <c r="V42" s="6"/>
      <c r="W42" s="6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</row>
    <row r="43" s="5" customFormat="1" ht="24" customHeight="1" spans="1:83">
      <c r="A43" s="6"/>
      <c r="B43" s="6"/>
      <c r="C43" s="6"/>
      <c r="D43" s="6"/>
      <c r="E43" s="6"/>
      <c r="F43" s="6"/>
      <c r="G43" s="6"/>
      <c r="H43" s="6"/>
      <c r="I43" s="7"/>
      <c r="J43" s="7"/>
      <c r="K43" s="7"/>
      <c r="L43" s="7"/>
      <c r="M43" s="7"/>
      <c r="N43" s="8"/>
      <c r="O43" s="6"/>
      <c r="P43" s="6"/>
      <c r="Q43" s="6"/>
      <c r="R43" s="6"/>
      <c r="S43" s="6"/>
      <c r="T43" s="6"/>
      <c r="U43" s="6"/>
      <c r="V43" s="6"/>
      <c r="W43" s="6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</row>
    <row r="44" s="5" customFormat="1" ht="24" customHeight="1" spans="1:83">
      <c r="A44" s="6"/>
      <c r="B44" s="6"/>
      <c r="C44" s="6"/>
      <c r="D44" s="6"/>
      <c r="E44" s="6"/>
      <c r="F44" s="6"/>
      <c r="G44" s="6"/>
      <c r="H44" s="6"/>
      <c r="I44" s="7"/>
      <c r="J44" s="7"/>
      <c r="K44" s="7"/>
      <c r="L44" s="7"/>
      <c r="M44" s="7"/>
      <c r="N44" s="8"/>
      <c r="O44" s="6"/>
      <c r="P44" s="6"/>
      <c r="Q44" s="6"/>
      <c r="R44" s="6"/>
      <c r="S44" s="6"/>
      <c r="T44" s="6"/>
      <c r="U44" s="6"/>
      <c r="V44" s="6"/>
      <c r="W44" s="6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</row>
    <row r="45" s="5" customFormat="1" ht="24" customHeight="1" spans="1:83">
      <c r="A45" s="6"/>
      <c r="B45" s="6"/>
      <c r="C45" s="6"/>
      <c r="D45" s="6"/>
      <c r="E45" s="6"/>
      <c r="F45" s="6"/>
      <c r="G45" s="6"/>
      <c r="H45" s="6"/>
      <c r="I45" s="7"/>
      <c r="J45" s="7"/>
      <c r="K45" s="7"/>
      <c r="L45" s="7"/>
      <c r="M45" s="7"/>
      <c r="N45" s="8"/>
      <c r="O45" s="6"/>
      <c r="P45" s="6"/>
      <c r="Q45" s="6"/>
      <c r="R45" s="6"/>
      <c r="S45" s="6"/>
      <c r="T45" s="6"/>
      <c r="U45" s="6"/>
      <c r="V45" s="6"/>
      <c r="W45" s="6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</row>
    <row r="46" s="5" customFormat="1" ht="24" customHeight="1" spans="1:83">
      <c r="A46" s="6"/>
      <c r="B46" s="6"/>
      <c r="C46" s="6"/>
      <c r="D46" s="6"/>
      <c r="E46" s="6"/>
      <c r="F46" s="6"/>
      <c r="G46" s="6"/>
      <c r="H46" s="6"/>
      <c r="I46" s="7"/>
      <c r="J46" s="7"/>
      <c r="K46" s="7"/>
      <c r="L46" s="7"/>
      <c r="M46" s="7"/>
      <c r="N46" s="8"/>
      <c r="O46" s="6"/>
      <c r="P46" s="6"/>
      <c r="Q46" s="6"/>
      <c r="R46" s="6"/>
      <c r="S46" s="6"/>
      <c r="T46" s="6"/>
      <c r="U46" s="6"/>
      <c r="V46" s="6"/>
      <c r="W46" s="6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</row>
    <row r="47" s="5" customFormat="1" ht="24" customHeight="1" spans="1:83">
      <c r="A47" s="6"/>
      <c r="B47" s="6"/>
      <c r="C47" s="6"/>
      <c r="D47" s="6"/>
      <c r="E47" s="6"/>
      <c r="F47" s="6"/>
      <c r="G47" s="6"/>
      <c r="H47" s="6"/>
      <c r="I47" s="7"/>
      <c r="J47" s="7"/>
      <c r="K47" s="7"/>
      <c r="L47" s="7"/>
      <c r="M47" s="7"/>
      <c r="N47" s="8"/>
      <c r="O47" s="6"/>
      <c r="P47" s="6"/>
      <c r="Q47" s="6"/>
      <c r="R47" s="6"/>
      <c r="S47" s="6"/>
      <c r="T47" s="6"/>
      <c r="U47" s="6"/>
      <c r="V47" s="6"/>
      <c r="W47" s="6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</row>
    <row r="48" s="5" customFormat="1" ht="24" customHeight="1" spans="1:83">
      <c r="A48" s="6"/>
      <c r="B48" s="6"/>
      <c r="C48" s="6"/>
      <c r="D48" s="6"/>
      <c r="E48" s="6"/>
      <c r="F48" s="6"/>
      <c r="G48" s="6"/>
      <c r="H48" s="6"/>
      <c r="I48" s="7"/>
      <c r="J48" s="7"/>
      <c r="K48" s="7"/>
      <c r="L48" s="7"/>
      <c r="M48" s="7"/>
      <c r="N48" s="8"/>
      <c r="O48" s="6"/>
      <c r="P48" s="6"/>
      <c r="Q48" s="6"/>
      <c r="R48" s="6"/>
      <c r="S48" s="6"/>
      <c r="T48" s="6"/>
      <c r="U48" s="6"/>
      <c r="V48" s="6"/>
      <c r="W48" s="6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</row>
    <row r="49" s="5" customFormat="1" ht="24" customHeight="1" spans="1:83">
      <c r="A49" s="6"/>
      <c r="B49" s="6"/>
      <c r="C49" s="6"/>
      <c r="D49" s="6"/>
      <c r="E49" s="6"/>
      <c r="F49" s="6"/>
      <c r="G49" s="6"/>
      <c r="H49" s="6"/>
      <c r="I49" s="7"/>
      <c r="J49" s="7"/>
      <c r="K49" s="7"/>
      <c r="L49" s="7"/>
      <c r="M49" s="7"/>
      <c r="N49" s="8"/>
      <c r="O49" s="6"/>
      <c r="P49" s="6"/>
      <c r="Q49" s="6"/>
      <c r="R49" s="6"/>
      <c r="S49" s="6"/>
      <c r="T49" s="6"/>
      <c r="U49" s="6"/>
      <c r="V49" s="6"/>
      <c r="W49" s="6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</row>
    <row r="50" s="5" customFormat="1" ht="24" customHeight="1" spans="1:83">
      <c r="A50" s="6"/>
      <c r="B50" s="6"/>
      <c r="C50" s="6"/>
      <c r="D50" s="6"/>
      <c r="E50" s="6"/>
      <c r="F50" s="6"/>
      <c r="G50" s="6"/>
      <c r="H50" s="6"/>
      <c r="I50" s="7"/>
      <c r="J50" s="7"/>
      <c r="K50" s="7"/>
      <c r="L50" s="7"/>
      <c r="M50" s="7"/>
      <c r="N50" s="8"/>
      <c r="O50" s="6"/>
      <c r="P50" s="6"/>
      <c r="Q50" s="6"/>
      <c r="R50" s="6"/>
      <c r="S50" s="6"/>
      <c r="T50" s="6"/>
      <c r="U50" s="6"/>
      <c r="V50" s="6"/>
      <c r="W50" s="6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</row>
    <row r="51" s="5" customFormat="1" ht="24" customHeight="1" spans="1:83">
      <c r="A51" s="6"/>
      <c r="B51" s="6"/>
      <c r="C51" s="6"/>
      <c r="D51" s="6"/>
      <c r="E51" s="6"/>
      <c r="F51" s="6"/>
      <c r="G51" s="6"/>
      <c r="H51" s="6"/>
      <c r="I51" s="7"/>
      <c r="J51" s="7"/>
      <c r="K51" s="7"/>
      <c r="L51" s="7"/>
      <c r="M51" s="7"/>
      <c r="N51" s="8"/>
      <c r="O51" s="6"/>
      <c r="P51" s="6"/>
      <c r="Q51" s="6"/>
      <c r="R51" s="6"/>
      <c r="S51" s="6"/>
      <c r="T51" s="6"/>
      <c r="U51" s="6"/>
      <c r="V51" s="6"/>
      <c r="W51" s="6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</row>
  </sheetData>
  <mergeCells count="16">
    <mergeCell ref="A1:W1"/>
    <mergeCell ref="A2:E2"/>
    <mergeCell ref="I3:M3"/>
    <mergeCell ref="O3:U3"/>
    <mergeCell ref="A36:B36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V3:V4"/>
    <mergeCell ref="W3:W4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I4" rgbClr="58C3E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墨水妈</cp:lastModifiedBy>
  <dcterms:created xsi:type="dcterms:W3CDTF">2022-08-30T01:42:55Z</dcterms:created>
  <dcterms:modified xsi:type="dcterms:W3CDTF">2022-08-30T07:22:16Z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12547F1700784F0396ACD51D6419AFBC</vt:lpwstr>
  </property>
  <property fmtid="{D5CDD505-2E9C-101B-9397-08002B2CF9AE}" pid="3" name="KSOProductBuildVer">
    <vt:lpwstr>2052-11.1.0.12313</vt:lpwstr>
  </property>
</Properties>
</file>